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D:\ФЛЕШКА\Фінансовий план на 2025 рік\"/>
    </mc:Choice>
  </mc:AlternateContent>
  <xr:revisionPtr revIDLastSave="0" documentId="13_ncr:1_{63BD57E9-55EF-46C6-8C90-0AA7100B86A5}" xr6:coauthVersionLast="47" xr6:coauthVersionMax="47" xr10:uidLastSave="{00000000-0000-0000-0000-000000000000}"/>
  <bookViews>
    <workbookView xWindow="-108" yWindow="-108" windowWidth="23256" windowHeight="12576" xr2:uid="{00000000-000D-0000-FFFF-FFFF00000000}"/>
  </bookViews>
  <sheets>
    <sheet name="Лист1" sheetId="1" r:id="rId1"/>
  </sheets>
  <calcPr calcId="181029"/>
</workbook>
</file>

<file path=xl/calcChain.xml><?xml version="1.0" encoding="utf-8"?>
<calcChain xmlns="http://schemas.openxmlformats.org/spreadsheetml/2006/main">
  <c r="G177" i="1" l="1"/>
  <c r="G173" i="1" s="1"/>
  <c r="G166" i="1"/>
  <c r="G137" i="1"/>
  <c r="G138" i="1"/>
  <c r="G128" i="1"/>
  <c r="G127" i="1"/>
  <c r="F166" i="1"/>
  <c r="F133" i="1"/>
  <c r="F136" i="1"/>
  <c r="F146" i="1"/>
  <c r="F145" i="1"/>
  <c r="F144" i="1"/>
  <c r="F137" i="1"/>
  <c r="F138" i="1"/>
  <c r="F140" i="1"/>
  <c r="F139" i="1"/>
  <c r="D137" i="1"/>
  <c r="G145" i="1"/>
  <c r="G144" i="1"/>
  <c r="G143" i="1"/>
  <c r="G139" i="1"/>
  <c r="G149" i="1"/>
  <c r="G150" i="1"/>
  <c r="F126" i="1"/>
  <c r="G146" i="1" l="1"/>
  <c r="G151" i="1"/>
  <c r="J91" i="1" l="1"/>
  <c r="J90" i="1"/>
  <c r="J89" i="1"/>
  <c r="K83" i="1" l="1"/>
  <c r="G179" i="1" l="1"/>
  <c r="F177" i="1"/>
  <c r="F173" i="1" s="1"/>
  <c r="G126" i="1" l="1"/>
  <c r="E143" i="1" l="1"/>
  <c r="E137" i="1"/>
  <c r="F143" i="1"/>
  <c r="E136" i="1" l="1"/>
  <c r="D92" i="1" l="1"/>
  <c r="M61" i="1"/>
  <c r="H59" i="1" l="1"/>
  <c r="H60" i="1"/>
  <c r="L61" i="1"/>
  <c r="K61" i="1"/>
  <c r="J61" i="1"/>
  <c r="I61" i="1"/>
  <c r="G157" i="1"/>
  <c r="E133" i="1"/>
  <c r="D157" i="1"/>
  <c r="F59" i="1" l="1"/>
  <c r="F60" i="1"/>
  <c r="G59" i="1"/>
  <c r="G60" i="1"/>
  <c r="D60" i="1"/>
  <c r="D59" i="1"/>
  <c r="E59" i="1"/>
  <c r="E60" i="1"/>
  <c r="D143" i="1"/>
  <c r="H91" i="1" l="1"/>
  <c r="H90" i="1"/>
  <c r="H89" i="1"/>
  <c r="J92" i="1" l="1"/>
  <c r="B92" i="1"/>
  <c r="H92" i="1"/>
  <c r="F92" i="1"/>
  <c r="H83" i="1"/>
  <c r="J83" i="1"/>
  <c r="F83" i="1"/>
  <c r="D83" i="1"/>
  <c r="B83" i="1"/>
  <c r="G136" i="1"/>
  <c r="G133" i="1" s="1"/>
</calcChain>
</file>

<file path=xl/sharedStrings.xml><?xml version="1.0" encoding="utf-8"?>
<sst xmlns="http://schemas.openxmlformats.org/spreadsheetml/2006/main" count="278" uniqueCount="239">
  <si>
    <t>ІНФОРМАЦІЯ</t>
  </si>
  <si>
    <t xml:space="preserve">Комунального підприємства "Бучанський сервіс-центр Документ" </t>
  </si>
  <si>
    <t>(назва підприємства)</t>
  </si>
  <si>
    <t>1. Дані про підприємство, персонал та фонд оплати праці.</t>
  </si>
  <si>
    <t xml:space="preserve">Загальна інформація про підприємство.  </t>
  </si>
  <si>
    <t>Відповідно до рішення Бучанської міської ради від 18.08.2010 р. № 1959-69-V "Про делегування повноважень</t>
  </si>
  <si>
    <t>Київській обласній раді та Київській обласній державній адміністрації щодо управління комунальним підприємством</t>
  </si>
  <si>
    <t>"Бучанське БТІ" та до  рішення Київської обласної ради від 30.09.2010 № 810-34-V "Про прийняття Київською обласною</t>
  </si>
  <si>
    <t xml:space="preserve"> радою делегованих Бучанською міською радою повноважень щодо управління комунальним підприємством "Бучанське БТІ",</t>
  </si>
  <si>
    <t>управління підприємством здійснювалось Департаментом регіонального розвитку та житлово-комунального господарства</t>
  </si>
  <si>
    <t xml:space="preserve"> КОДА у відповідній взаємодії з Бучанською міською радою.</t>
  </si>
  <si>
    <t>Відповідно до рішення Бучанської міської ради від 23.06.2016 р. № 530-12-VІІ "Про оптимізацію роботи та реформування</t>
  </si>
  <si>
    <t>комунального підприємства "Бучанське БТІ" була змінена назва підприємства на Комунальне підприємство  "Центр технічної інвентаризації та державної реєстрації"  Бучанської міської ради (скорочено КП "ЦЕНТР ТІ та ДР" БМР).</t>
  </si>
  <si>
    <t>Відповідно до рішень Бучанської міської ради від 02.08.2018 р. № 2264-42-VІІ "Про оптимізацію роботи та реформування</t>
  </si>
  <si>
    <t>комунального підприємства "Бучанський центр технічної інвентаризації та державної реєстрації"  та від 29.11.2018 р.</t>
  </si>
  <si>
    <t xml:space="preserve">№ 2638-49-VII "Про внесення змін до рішення Бучанської міської ради "Про оптимізацію роботи та реформування </t>
  </si>
  <si>
    <t xml:space="preserve">комунального підприємства  "Бучанський центр технічної інвентаризації та державної реєстрації" була змінена назва </t>
  </si>
  <si>
    <t>підприємства на  комунальне підприємство  "Бучанський сервіс-центр Документ" (скорочена назва "Бучанський СЦД").</t>
  </si>
  <si>
    <t xml:space="preserve">Основні  види діяльності підприємства за КВЕД 2010: </t>
  </si>
  <si>
    <t>1.    41.10 "Організація будівництва будівель",</t>
  </si>
  <si>
    <t xml:space="preserve">2.   96.09 "Надання інших індивідуальних послуг",  </t>
  </si>
  <si>
    <t xml:space="preserve">3.   82.99 "Надання інших допоміжних комерційних послуг"  </t>
  </si>
  <si>
    <t xml:space="preserve">Інформація про бізнес підприємства </t>
  </si>
  <si>
    <t xml:space="preserve">Види діяльності </t>
  </si>
  <si>
    <t>Питома вага в загальному обсязі реалізації  (у %)</t>
  </si>
  <si>
    <t xml:space="preserve">Технічна інвентаризація об'єктів нерухомого майна </t>
  </si>
  <si>
    <t>Послуги з надання архівних довідок та реєстрації будинкових книг</t>
  </si>
  <si>
    <t>Разом</t>
  </si>
  <si>
    <t>На ринку послуг з надання архівних довідок щодо зареєстрованих прав власності станом на 01.01.2013 року на  об'єкти нерухомого майна, що розташовані на території міста Буча підприємство займає монопольне становище - 100%.</t>
  </si>
  <si>
    <t>Оплата праці.</t>
  </si>
  <si>
    <t>Фонд оплати праці  тис. гривень</t>
  </si>
  <si>
    <t>Категорія персоналу</t>
  </si>
  <si>
    <t>ФОП</t>
  </si>
  <si>
    <t>чисельність</t>
  </si>
  <si>
    <t>директор підприємства</t>
  </si>
  <si>
    <t>адміністративно-управлінський персонал</t>
  </si>
  <si>
    <t>працівники (спеціалісти)</t>
  </si>
  <si>
    <t>весь персонал</t>
  </si>
  <si>
    <t>Середньомісячна заробітна плата грн.</t>
  </si>
  <si>
    <t xml:space="preserve">      2. Діючі фінансові зобов'язання підприємства</t>
  </si>
  <si>
    <t>Підприємство не має фінансових зобов'язань перед кредитними та фінансовими організаціями та установами.</t>
  </si>
  <si>
    <t xml:space="preserve">      3. Інформація щодо отримання та повернення залучених коштів</t>
  </si>
  <si>
    <t xml:space="preserve">      4. Інформація щодо отримання бюджетних коштів</t>
  </si>
  <si>
    <t>Статі доходів та витрат</t>
  </si>
  <si>
    <t>Код рядка</t>
  </si>
  <si>
    <t>Пояснення та обґрунтування до запланованого рівня доходів/витрат</t>
  </si>
  <si>
    <t xml:space="preserve"> списання кредиторської заборгованості.</t>
  </si>
  <si>
    <t xml:space="preserve">Дохід від участі в капіталі </t>
  </si>
  <si>
    <t>Надзвичайні доходи (відшкодування збитків від надзвичайних ситуацій, стихійного лиха, пожеж, техногенних аварій тощо)</t>
  </si>
  <si>
    <t>Собівартість реалізованої продукції (товарів, робіт та послуг), усього, у тому числі:</t>
  </si>
  <si>
    <t xml:space="preserve"> </t>
  </si>
  <si>
    <t>витрати на сировину і основні матеріали</t>
  </si>
  <si>
    <t>витрати на електроенергію</t>
  </si>
  <si>
    <t>витрати на оплату праці всього</t>
  </si>
  <si>
    <t>у т.ч основна</t>
  </si>
  <si>
    <t>у т.ч додаткова (премії)</t>
  </si>
  <si>
    <t>у т.ч додаткова (відпустка)</t>
  </si>
  <si>
    <t>відрахування на соціальні заходи</t>
  </si>
  <si>
    <t>амортизація основних засобів і нематеріальних активів</t>
  </si>
  <si>
    <t>витрати на службові відрядження</t>
  </si>
  <si>
    <t>витрати на зв’язок</t>
  </si>
  <si>
    <t>витрати на оплату праці, всього</t>
  </si>
  <si>
    <t>у т.ч. директора</t>
  </si>
  <si>
    <t>у т.ч. інших керівників</t>
  </si>
  <si>
    <t>витрати на операційну оренду основних засобів та роялті, що мають загальногосподарське призначення</t>
  </si>
  <si>
    <t xml:space="preserve">організаційно-технічні послуги </t>
  </si>
  <si>
    <t>консультаційні та інформаційні послуги</t>
  </si>
  <si>
    <t>юридичні послуги</t>
  </si>
  <si>
    <t>послуги з оцінки майна</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</si>
  <si>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</si>
  <si>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</si>
  <si>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</si>
  <si>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Витрати на збут, усього,
у тому числі:</t>
  </si>
  <si>
    <t>витрати на рекламу</t>
  </si>
  <si>
    <r>
      <t xml:space="preserve">інші витрати на збут </t>
    </r>
    <r>
      <rPr>
        <i/>
        <sz val="14"/>
        <rFont val="Times New Roman"/>
        <family val="1"/>
        <charset val="204"/>
      </rPr>
      <t>(розшифрувати)</t>
    </r>
  </si>
  <si>
    <t>Інші операційні витрати, усього, у тому числі:</t>
  </si>
  <si>
    <t>витрати на благодійну допомогу</t>
  </si>
  <si>
    <t>відрахування до резерву сумнівних боргів</t>
  </si>
  <si>
    <t>відрахування до недержавних пенсійних фондів</t>
  </si>
  <si>
    <t xml:space="preserve">виплати, що відносяться до фонду оплати праці </t>
  </si>
  <si>
    <t>ЄСВ на виплати, що відносяться до фонду оплати праці та до інших операційних виплат</t>
  </si>
  <si>
    <t xml:space="preserve">інші операційні виплати, що не відносяться до фонду оплати праці </t>
  </si>
  <si>
    <t>ЄСВ на виплати, що не відносяться до фонду оплати праці, але належать до інших операційних виплат</t>
  </si>
  <si>
    <t>ЄСВ на суму лікарняних за кошти ФСС</t>
  </si>
  <si>
    <t>оплата питної води для офісу</t>
  </si>
  <si>
    <r>
      <t>Інші витрати (</t>
    </r>
    <r>
      <rPr>
        <b/>
        <i/>
        <sz val="14"/>
        <rFont val="Times New Roman"/>
        <family val="1"/>
        <charset val="204"/>
      </rPr>
      <t>розшифрувати</t>
    </r>
    <r>
      <rPr>
        <b/>
        <sz val="14"/>
        <rFont val="Times New Roman"/>
        <family val="1"/>
        <charset val="204"/>
      </rPr>
      <t xml:space="preserve">)  </t>
    </r>
  </si>
  <si>
    <t>Надзвичайні витрати (невідшкодовані збитки)</t>
  </si>
  <si>
    <t xml:space="preserve">                Директор КП "Бучанський СЦД"</t>
  </si>
  <si>
    <t>(підпис)</t>
  </si>
  <si>
    <t xml:space="preserve">   (ініціали, прізвище)    </t>
  </si>
  <si>
    <t xml:space="preserve">При визначення вартості робіт та послуг підприємство керується Збірником норм часу на роботи та послуги, що виконуються суб’єктами господарювання, які здійснюють технічну інвентаризацію об’єктів нерухомого майна, який затверджено 21.11.2003 р. наказом Державного комітету України з питань житлово-комунального господарства  № 198 в редакції Наказу Міністерства регіонального розвитку, будівництва та житлово-комунального господарства № 106 від 15.05.2015 р., процентним співвідношенням фактичних адміністративно-управлінських та загально-господарських витрат до виробничої собівартості робіт та мінімальним рівнем рентабельності у розмірі до 10 відсотків. Розцінки конкурентів на ринку робіт з технічної інвентаризації об'єктів нерухомого майна достеменно нам не відомі бо мають виключно договірний характер. За інформацію, що була отримана від замовників, які робили інвентаризацію в приватних БТІ, розцінки на поточну інвентаризацію квартир знаходяться приблизно на одному рівні. Слід зазначити, що наше підприємство по кожному обєкту нерухомого майна формує та забезпечує зберігання інвентираційної справи. </t>
  </si>
  <si>
    <t xml:space="preserve">      5. Деталізація окремих статей доходів та витрат</t>
  </si>
  <si>
    <t>амортизація безоплатно отриманого на баланс за рішенням БМР офісного приміщення</t>
  </si>
  <si>
    <t xml:space="preserve">                             (посада)</t>
  </si>
  <si>
    <t xml:space="preserve">Оренда офісних приміщень; роялті за рік права користування КП "М.Е. Doc" Модуль Звітність та Модуль Облік ПДВ. </t>
  </si>
  <si>
    <t>участь в семінарі-практикумі щодо запровадження першої черги Єдиної державної електронної системи у сфері будівництва</t>
  </si>
  <si>
    <t>капітальний ремонт офісної техніки (компьютерів, принтерів, БФП)</t>
  </si>
  <si>
    <t xml:space="preserve">калька для креслення, папір, ватман, канцтовари, МШП і т.п., миючі засоби </t>
  </si>
  <si>
    <r>
      <t>інші адміністративні витрати</t>
    </r>
    <r>
      <rPr>
        <i/>
        <sz val="14"/>
        <rFont val="Times New Roman"/>
        <family val="1"/>
        <charset val="204"/>
      </rPr>
      <t>, у тому числі:</t>
    </r>
  </si>
  <si>
    <t xml:space="preserve">інші витрати </t>
  </si>
  <si>
    <t xml:space="preserve">Інші непрямі податки
</t>
  </si>
  <si>
    <t xml:space="preserve">Інші відрахування з доходу
</t>
  </si>
  <si>
    <t xml:space="preserve">Інші операційні доходи </t>
  </si>
  <si>
    <t>Інші фінансові доходи</t>
  </si>
  <si>
    <t xml:space="preserve">Інші доходи </t>
  </si>
  <si>
    <t>Адміністративні витрати, усього, у тому числі:</t>
  </si>
  <si>
    <t>витрати на утримання основних фондів, інших необоротних активів загальногосподарського використання,  у тому числі:</t>
  </si>
  <si>
    <t>матеріальні витрати (канцелярські та господарські товари)</t>
  </si>
  <si>
    <t>використання та збереження сертифікатів відкритих ключів для електронної звітності та для електронного документообігу</t>
  </si>
  <si>
    <t>3</t>
  </si>
  <si>
    <t>4</t>
  </si>
  <si>
    <t>10</t>
  </si>
  <si>
    <t>15</t>
  </si>
  <si>
    <t>17</t>
  </si>
  <si>
    <t>19</t>
  </si>
  <si>
    <t>24</t>
  </si>
  <si>
    <t>6</t>
  </si>
  <si>
    <t>6/1</t>
  </si>
  <si>
    <t>6/3</t>
  </si>
  <si>
    <t>6/5</t>
  </si>
  <si>
    <t>6/5/1</t>
  </si>
  <si>
    <t>6/5/2</t>
  </si>
  <si>
    <t>6/5/3</t>
  </si>
  <si>
    <t>6/6</t>
  </si>
  <si>
    <t>6/8</t>
  </si>
  <si>
    <t>6/9</t>
  </si>
  <si>
    <t>8</t>
  </si>
  <si>
    <t>8/6</t>
  </si>
  <si>
    <t>8/7</t>
  </si>
  <si>
    <t>8/8</t>
  </si>
  <si>
    <t>8/8/1</t>
  </si>
  <si>
    <t>8/8/2</t>
  </si>
  <si>
    <t>8/8/1/1</t>
  </si>
  <si>
    <t>8/8/1/2</t>
  </si>
  <si>
    <t>8/8/1/3</t>
  </si>
  <si>
    <t>8/8/2/1</t>
  </si>
  <si>
    <t>8/8/2/2</t>
  </si>
  <si>
    <t>8/8/2/3</t>
  </si>
  <si>
    <t>8/9</t>
  </si>
  <si>
    <t>8/10</t>
  </si>
  <si>
    <t>8/11</t>
  </si>
  <si>
    <t>амортизація основних засобів і нематеріальних активів загальногосподарського призначення</t>
  </si>
  <si>
    <t>витрати на страхування майна загальногосподарського призначення</t>
  </si>
  <si>
    <t>витрати на страхування загальногосподарського персоналу</t>
  </si>
  <si>
    <t>8/12</t>
  </si>
  <si>
    <t>8/13</t>
  </si>
  <si>
    <t>8/2</t>
  </si>
  <si>
    <t>8/1</t>
  </si>
  <si>
    <t>8/14</t>
  </si>
  <si>
    <t>8/15</t>
  </si>
  <si>
    <t>8/16</t>
  </si>
  <si>
    <t>8/17</t>
  </si>
  <si>
    <t>8/22</t>
  </si>
  <si>
    <t>8/22/5</t>
  </si>
  <si>
    <t>9</t>
  </si>
  <si>
    <t>9/6</t>
  </si>
  <si>
    <t>9/7</t>
  </si>
  <si>
    <t>13</t>
  </si>
  <si>
    <t>13/6</t>
  </si>
  <si>
    <t>13/2</t>
  </si>
  <si>
    <t>13/7</t>
  </si>
  <si>
    <t>13/9</t>
  </si>
  <si>
    <t>13/9/1</t>
  </si>
  <si>
    <t>13/9/2</t>
  </si>
  <si>
    <t>8/18 + 8/20 + 8/21</t>
  </si>
  <si>
    <t xml:space="preserve"> матеріальна допомога на оздоровлення до відпустки по контракту; одноразові премії до свят</t>
  </si>
  <si>
    <t xml:space="preserve">Нецільова одноразова матеріальна допомога; оплата за кошти підприємства перших 5 днів тимчасової непрацездатності        </t>
  </si>
  <si>
    <t xml:space="preserve">ЄСВ на суми оплата перших 5 днів тимчасової непрацездатності за кошти підприємства  </t>
  </si>
  <si>
    <t xml:space="preserve"> 13/9/4</t>
  </si>
  <si>
    <t xml:space="preserve"> 13/9/5</t>
  </si>
  <si>
    <t xml:space="preserve">ЄСВ на суми оплати днів тимчасової непрацездатності за кошти ФСС </t>
  </si>
  <si>
    <t xml:space="preserve"> 13/9/6</t>
  </si>
  <si>
    <t xml:space="preserve">питна вода </t>
  </si>
  <si>
    <t>18</t>
  </si>
  <si>
    <t>16</t>
  </si>
  <si>
    <t>20</t>
  </si>
  <si>
    <t>25</t>
  </si>
  <si>
    <t>32/4</t>
  </si>
  <si>
    <t>32/1-32/3</t>
  </si>
  <si>
    <t>Інші цілі розподілу чистого прибутку</t>
  </si>
  <si>
    <t>Інші фонди</t>
  </si>
  <si>
    <t xml:space="preserve">Втрати від участі в капіталі </t>
  </si>
  <si>
    <t>Фінансові витрати</t>
  </si>
  <si>
    <t xml:space="preserve"> 13/9/7</t>
  </si>
  <si>
    <t>інші операційні витрати</t>
  </si>
  <si>
    <t>витрати на транспортні, вантажно-розвантажувальні та інші послуги, що повязані із перевезенням майна підприємства з одного офісу до іншого</t>
  </si>
  <si>
    <t>ремонт офісної техніки ; ремонт та заправка картриджів ; обслуговування компьютерної програми обліку та звітності "ВАС; споживання електроенергії для освітлення, опалення та роботи офісної техніки ; комунальні витрати: на опалення, водопостачання та водовідведення, вивіз сміття, членські внески до ОСББ, обслуговування лічильників</t>
  </si>
  <si>
    <r>
      <t>інші операційні витрати</t>
    </r>
    <r>
      <rPr>
        <i/>
        <sz val="14"/>
        <rFont val="Times New Roman"/>
        <family val="1"/>
        <charset val="204"/>
      </rPr>
      <t xml:space="preserve">, у тому числі </t>
    </r>
    <r>
      <rPr>
        <vertAlign val="superscript"/>
        <sz val="14"/>
        <rFont val="Times New Roman"/>
        <family val="1"/>
        <charset val="204"/>
      </rPr>
      <t xml:space="preserve">   </t>
    </r>
  </si>
  <si>
    <t>Підприємство було засновано  Бучанською міською радою під назвою Комунальне підприємство  "Бучанське бюро технічної інвентаризації"  та зареєстровано 10.04. 2008 р..</t>
  </si>
  <si>
    <t>Катерина ЦИП'ЯЩУК</t>
  </si>
  <si>
    <t>послуги банку, обслуговування офісної техніки, придбання та використання кальки для креслення, папеур, ватману, канцтоварів, МШП ; упорядкування архіву</t>
  </si>
  <si>
    <t>у т.ч. додаткові витрати з оплати суміщення посади директора</t>
  </si>
  <si>
    <t>8/8/1/4</t>
  </si>
  <si>
    <t>8/8/1/5</t>
  </si>
  <si>
    <t>у т.ч. додаткова (оплата простою)</t>
  </si>
  <si>
    <t>8/8/2/4</t>
  </si>
  <si>
    <t>Плановий показник  чистого доходу (виручки) від реалізації продукції (товарів, робіт, послуг)                            на 2024 рік</t>
  </si>
  <si>
    <t>до фінансового плану на 2025 рік</t>
  </si>
  <si>
    <t xml:space="preserve"> а саме: технічна інвентаризації об'єктів нерухомого майна (житлових 41.00.10 та нежитлових будинків 41.00.20), з виготовленням на ці об'єкти нерухомого майна технічних паспортів для оформлення документації на введення їх в експлуатацію або для реєстрації прав власності; роботи із внесення до Єдиної державної електронної системи у сфері будівництва результатів виконання технічної інвентаризації об’єктів нерухомого майна зі створенням його ідентифікатора, з наданням замовникам робіт витягу (довідки) про внесення до Єдиної державної електронної системи у сфері будівництва результатів виконання технічної інвентаризації об’єктів нерухомого майна; виготовлення дублікатів та копій технічних паспортів; виготовлення висновків щодо розподілу об’єкту нерухомого майна та можливості виділу його частин в окремі об’єкти нерухомого майна; виготовлення  довідок про знищення/знесення нерухомого майна. </t>
  </si>
  <si>
    <t xml:space="preserve"> а саме: видача фізичним особам інформаційних (архівних) довідок щодо документально зафіксованих даних  про реєстрацію станом на 01.01.2013 року прав </t>
  </si>
  <si>
    <t xml:space="preserve">а саме:   видача юридичним особам інформаційних (архівних) довідок щодо документально зафіксованих даних  про реєстрацію станом на 01.01.2013 року прав </t>
  </si>
  <si>
    <t>Роботи з технічної інвентаризації виконуються підприємством з початку його діяльності з 2008 року та залишаються його основним видом діяльності і на 2025 рік. Вони виконуються у відповідності до Порядку проведення технічної інвентаризації, затвердженого постановою Кабінету Міністрів України від 12.05.2023 року  № 488.</t>
  </si>
  <si>
    <t>власності юридичних осіб на об'єкти нерухомого майна, з одночасним зазначенням ряду технічних характеристик цих об'єктів.</t>
  </si>
  <si>
    <t xml:space="preserve">власності фізичних осіб на об'єкти нерухомого майна, з одночасним зазначенням ряду технічних характеристик цих об'єктів. Ці довідки необхідні  власникам або </t>
  </si>
  <si>
    <t>спадкоємцям нерухомого майна для вчинення  компетентними органами нотаріальних та  реєстраційних дій з цим нерухомим майном.</t>
  </si>
  <si>
    <t xml:space="preserve">Фінансовий план  на 2025 рік розраховано за оптимістичним сценарієм на підставі даних про доходи та витрати підприємства за 6 місяців 2024 року, з урахуванням збільшення з 1 січня 2025 року на 11,5 % вартості однієї нормо-години на виконання робіт та послуг підприємства, та перегляду посадових окладів всіх працівників. Підвищення з 1 січня 2025 року посадових окладів відбудеться на виконання умов Галузевої угоди між Міністерством розвитку громад, територій та інфраструктури України, Об’єднанням організацій роботодавців «Всеукраїнська конфедерація роботодавців житлово-комунальної галузі України» та Центральним комітетом профспілки працівників житлово-комунального господарства, місцевої промисловості, побутового обслуговування населення України на 2023 – 2027 роки, яку зареєстровано в Міністерстві економіки України 26.12.2023 за № 13 (далі – Галузева угода).
Відповідно до Галузевої угоди з 1 квітня 2024 року мінімальна тарифна ставка робітника І розряду повинна визначатись в розмірі не менше 200 відсотків розміру прожиткового мінімуму для працездатних осіб. Попередня Галузева угода передбачала встановлення мінімальної тарифної  ставки робітника І розряду в розмірі 180
відсотків розміру прожиткового мінімуму для працездатних осіб, тобто вона була на 11,1 % меншою. Згідно нової Галузевої угоди  і буде здійснюватись з 1 січня 2025 року перегляд посадових окладів, не залежно від того, що розмір прожиткового мінімуму в наступному році залишається без змін.
</t>
  </si>
  <si>
    <t>З метою підвищення фінансово – економічних показників діяльності на підприємстві у 2025 році будуть  запроваджуватись наступні заходи:
- постійне підвищення кваліфікації працівників підприємства, шляхом відвідування семінарів та тренінгів. Це зумовлено тим, що вся консультативно – роз’яснювальна робота серед замовників на підприємстві  ведеться безоплатно, з метою отримання замовлень від потенційних клієнтів. Для надання фахових консультацій, має бути належний рівень знать та професійна підготовка спеціалістів.  Окрім цього, варто зауважити, що підприємством, постійно на безоплатній основі надаються відповіді на запити органів поліції, досудового слідства, органів місцевого самоврядування, адвокатів, державних реєстраторів речових прав на нерухоме майно, нотаріусів, державної виконавчої служби та приватних виконавців та інших органів згідно чинного Законодавства України.
- внесення до Єдиної державної електронної системи у сфері будівництва  даних за результатами поточних та попередніх технічних інвентаризацій об'єктів нерухомого майна, створення їх ідентифікаторів на платній основі, що є додатковою складовою доходів від виконання робіт з технічної інвентаризації нерухомості;
- організація та запровадження електронної системи замовлень по напрямкам діяльності підприємства;
- створення сторінки підприємства у мережі FB, з метою збільшення кола клієнтів, шляхом проведення роз’яснювальної роботи серед населення, надання консультацій та висвітлення діяльності підприємства;
-  проведення рекламної кампанії серед забудовників, ОСББ та управляючих компаній;
- продовження роботи щодо передачі та приймання за зберігання архівних інвентаризаційних справ населених пунктів Бучанської  міської територіальної громади, що збільшить кількість замовлень від мешканців населених пунктів; 
- для забезпечення стабільної роботи підприємства під час відключень електропостачання у місті Буча, заплановано придбання протягом 2025 року обладнання для аварійного живлення офісної техніки та освітлення двох блоків безперервного живлення, двох акумуляторних батарей та одного інвертора.</t>
  </si>
  <si>
    <t>фактично за поредній 2023 рік</t>
  </si>
  <si>
    <t>Фактичний показник отриманого  чистого доходу (виручки) від реалізації продукції (товарів, робіт, послуг)                                    за попередній 2023 рік</t>
  </si>
  <si>
    <t>Фактичний показник  чистого доходу (виручки) від реалізації продукції (товарів, робіт, послуг) за 6 місяців                             2024 року</t>
  </si>
  <si>
    <t>Прогноз показника  чистого доходу (виручки) від реалізації продукції (товарів, робіт, послуг)                            на 2024 рік</t>
  </si>
  <si>
    <t>Плановий показник  чистого доходу (виручки) від реалізації продукції (товарів, робіт, послуг)                            на 2025 рік</t>
  </si>
  <si>
    <t>план на поточний 2024 рік</t>
  </si>
  <si>
    <t>фактично за 6 місяців поточного 2024 року</t>
  </si>
  <si>
    <t>прогноз на поточний 2024 рік</t>
  </si>
  <si>
    <t>план на 2025 рік</t>
  </si>
  <si>
    <t>Досягнення запланованих на 2025 рік обсягів виконання робіт, а саме збільшення їх обсягу на 13,7 відсотка у порівнянні з фактичним обсягом за 2023 рік, стане можливим у разі сталого попиту від фізичних та  юридичних осіб  на роботи з технічної інвентаризації об'єктів нерухомого майна, який склався у другому кварталі 2024 року після припинення аварійних відключень електроенергії у Київській області, за рахунок  застосування  нової збільшенної на 11,5 % нормо-години при визначенні вартості робіт та послуг та укладання договорів на технічну інветаризацію нових житлових, навчальних, медичних та соціально-культурних об'єктів, що будуть зводитись на території Бучанської міської територіальної громади..</t>
  </si>
  <si>
    <t xml:space="preserve"> На ринку робіт з технічної інвентаризації об'єктів нерухомого майна на території Бучанської міської територіальної громади підприємство займає не більше 40 відсотків з виконання робіт з повторної інвентаризації, яка проводиться, як правило, для переоформлення прав власності на раніше побудовані об'єкти для оформлення спадщини або купівлі-продажу, а з виконання робіт з первинної інвентаризації, яка проводиться на внов збудованих об'єктах, - не більше 3 відсотків. Це пов'язане з тим, що забудовники мають у своїх структурах власних експертів з технічної інвентаризації, або користуються послугами приватних БТІ та ФОП-ів. Конкуренцію підприємству на цьому ринку складає також КП "Бучабудзамовник".</t>
  </si>
  <si>
    <t xml:space="preserve"> На перспективи розвитку бізнесу у 2025 році будуть негативно впливати відключення електропостачання в Україні, звуження числа сплатоспроможніх замовників, зростання цін на споживчому ринку продуктових та промислових товарів, побутових послуг, тощо, та зростання тарифів на електроенергію, які як зменшують купівельну спроможність населення в цілому, так і збільшують витрати підприємства на утримання та експлуатацію приміщень та інших основних засобів. Позитивно може вплинути збільшення замовлень з боку Бучанської міської ради, її структурних підрозділів а також у разі укладання договорів на технічну інвентаризацію із компаніями - забудовниками багатоквартирних житлових будинків. </t>
  </si>
  <si>
    <t xml:space="preserve">Оплата праці на підприємстві здійснюється відповідно до умов Галузевих угод між Міністерством регіонального розвитку, будівництва та житлово-комунального господарства України, Об'єднанням організацій роботодавців "Всеукраїнська конфедерація роботодавців житлово-комунальної галузі України" та Центральним комітетом профспілки працівників житлово-комунального господарства, місцевої промисловості, побутового обслуговування населення України, що укладаються на відповідні роки (далі Галузева угода), положень колективного договору, штатного розпису підприємства, а також згідно умов  контракту з директором підприємства на управління комунальним підприємством. Розрахунок посадових окладів всіх працівників на 2025 рік для затвердження їх засновником буде здійснено відповідно до умов Галузевої угоди на 2023 -2027 роки. При цьому, враховуючи обмежені фінансові можливості підприємства та високий рівень накладних витрат, посадовий оклад директора підприємства, як і у попередні роки, буде розраховано як мінімум на 10 відсотків нижче рівня, який передбачає Галузева угода для суб’єктів господарювання, які здійснюють технічну інвентаризацію об’єктів нерухомого майна, а саме зазначеного у додатку 4 до Галузевої угоди. Посадовий оклад головного  бухгалтера підприємства буде розраховано на 25 відсотків нижче рівня, який передбачає додаток 4 до Галузевої угоди.
</t>
  </si>
  <si>
    <t>На 2025 рік заплановано витрати на оплату праці всіх категорій персоналу, окрім прибиральника службових приміщень, виходячи з умови роботи  в режимі повної зайнятості. При цьому оплата праці керівників (директора та головного бухгалтера) здійснюватиметься пропорційно до фактично відпрацьованого часу, а оплата праці спеціалістів здійснюватиметься  відрядним  способом  за фактично виконані ними обсяги робіт та послуг згідно встановлених Державним комітетом України з питань  житлово-комунального  господарства норм часу на роботи та послуги,  що виконуються бюро технічної інвентаризації України. Оплата праці прибиральника службових приміщень запланована в розмірі 25 % посадового окладу на умов сумісництва посад.</t>
  </si>
  <si>
    <t>Виходячи із обмежених можливостей фінансовим планом на 2025 рік передбачено нараховування щомісячних премій, а саме: спеціалістам до 50 % від посадового окладу, але не більше 60% від фактичного виробітку, а для АУП розмір премії становить в середньому 22 відсотки від посадового окладу. Фактична виплата премій здійснюватиметься відповідно до умов преміювання при наявноті фінансових ресурсів. Згідно контракту на управління підприємством директор за наявності фінансових можливостей отримає при виході у щорічну основну відпустку матеріальну допомогу на оздоровлення у розмірі середньомісячного заробітку.</t>
  </si>
  <si>
    <t>З 02 серпня 2021 року на підприємстві здійснюється реалізації вимог Постанови  Кабінету Міністрів України від 01.07.2020 р. № 559 «Про реалізацію експериментального проекту щодо запровадження першої черги Єдиної державної електронної системи у сфері будівництва». Сертифіковані спеціалісти підприємства - техніки з інвентаризації майна ІІ-ї категорії, - вносять до електронного кабінету користувача Єдиної державної електронної системи у сфері будівництва відомості про проведену технічну інвентаризацію об’єктів нерухомого майна в порядку, який визначено Постановою  Кабінету Міністрів України від 23.06.2021 р. № 681 «Деякі питання забезпечення функціонування Єдиної державної електронної системи у сфері будівництва». З липня 2023 року ця робота виконується з додатковим створенням ідентифікатору об'єкту будівництва.</t>
  </si>
  <si>
    <t>фактично за поредній 2023рік</t>
  </si>
  <si>
    <t>Нерівномірне зростання середньої заробітної плати по категоріям персоналу зумовлене тим, що зарплата спеціалістів на 60% залежить від виконання плану виробітку, тобто є відрядно-преміальною, а зарплата керівників залежить лише від розміру посадових окладів. Крім того, до планового фонду оплати праці адміністративно-управлінського персоналу 2025 рік включено 29,7 тис. грн. фонду оплати праці прибиральника службових приміщень, який до 2025 року не входив ні до планового, ні до фактичного фондів оплати праці підприємства.</t>
  </si>
  <si>
    <t>6/7</t>
  </si>
  <si>
    <t>ремонт обладнання</t>
  </si>
  <si>
    <t>у т.ч. прибиральник службових приміщень</t>
  </si>
  <si>
    <t>8/8/3</t>
  </si>
  <si>
    <t>8/8/3/1</t>
  </si>
  <si>
    <t>8/8/3/2</t>
  </si>
  <si>
    <t>8/8/3/3</t>
  </si>
  <si>
    <t>Зростання планового фонду оплати праці у 2025 році  на 17,1 % у порівнянні із плановим фондом на 2024 рік зумовлено двома чинниками. По-перше, зумовлено збільшенням посадових окладів працівників на 11,1 % у порівнянні із 2024 роком. Так, штатний розпис підприємства, введенний у дію з 01.01.2024 року,  був розрахований відповідно до мінімальної тарифної ставки за просту некваліфіковану працю, яка дорівнювала прожиткового мінімуму, встановленому з 01.12.2022 р. для працездатних осіб у розмірі 3028 грн.. З урахуванням коефіцієнта визначення мінімальної тарифної ставки робітника I-го розряду до мінімальної тарифної ставки за просту некваліфіковану працю (прожиткового мінімуму для працездатної особи), який з 01.06.2021 року встановлено Галузевою угодою у розмірі 180 %,  мінімальна тарифна ставка робітника I-го розряду з врахуванням додаткових підгалузевих коефіцієнтів складала у 2024 році 7303,54 грн.. З 01.01.2025 р. посадові оклади працівників будуть розраховані відповідно до мінімальної тарифної ставки за просту некваліфіковану працю, яка  визначатиметься з прожитковому мінімуму на 2025 рік для працездатних осіб  також у розмірі 3028 грн., але вже з врахуванням коефіцієнта визначення мінімальної тарифної ставки робітника I-го розряду до мінімальної тарифної ставки за просту некваліфіковану працю, встановленого Галузевою угодою з 01.04.2024 р. у розмірі 200%. В результаті мінімальна тарифна ставка робітника I-го розряду з врахуванням додаткових підгалузевих коефіцієнтів складає з 01.04.2024 року 8115,04 грн., або на 11,1 % більше за ту, що використовувалась на підприємстві для розрахунку посадових окладів з 01.01.2024 по 31.12.2024 р.. Дія цього чинника призводить також до збільшення вартості нормо-години, збільшення вартості обсягів робіт та відповідно до збільшення фонду оплати праці виробничого персоналу - спеціалістів, оплата праці яких є відрядно преміальною. В результаті плановий фонд оплати праці спеціалстів в цілому на 2025 рік зростає на 20,6 %. По-друге, фонд оплати праці адміністративно-управлінського персоналу у 2025 році збільшується на суму оплати праці прибиральника службових приміщень, посада, якого до 01.01.2025 року є вакантною на підприємстві і не входила врозрахунок планового фонду оплати праці на 2024 рік. За рахунок цього фактора фонд оплати праці зростає у 2025 році на 29,7 тис. грн., або ще на 2,6 %.</t>
  </si>
  <si>
    <t>8/18/1</t>
  </si>
  <si>
    <t>Підпариємство не користувалось бюджетними коштами у 2021 - 2024 роках та не пданує їх отримання у 2025 році.</t>
  </si>
  <si>
    <t>Розподіл чистого прибутку за 2024 рік на інші цілі: покриття витрат минулих звітних періодів, а саме зі сплати заборгованості в сумі 14639 грн. 20 коп., яка виникла у період з вересня 2020 року по грудень 2022 року перед ОСББ "ЗОРЯ" , м. Буча за компенсацію видатків на утримання і ремонт приміщень або майна, що перебуває у спільній власності з ОСББ у житловому будинку по бульвару Богдана Хмельницького, 4, в якому знаходиться офісне приміщення № 241, що було передано на баланс підприємства у вересні 2020 року, за рішенням Бучанської міської ради.</t>
  </si>
  <si>
    <t xml:space="preserve">13/9/3 </t>
  </si>
  <si>
    <t xml:space="preserve"> ЄСВ на оплату матеріальної допомоги на оздоровлення та одноразових премій </t>
  </si>
  <si>
    <t>Протягом 2023 р.утримання офісу № 241 по бул. Б. Хмельницького, 4. який не використовувався до 01.09.2023р., у т.ч. прибирання після ремонту 7340 грн., сплата членських внесків до ОСББ за 01-08 2023 р. 4630 грн; 1596 грн списання ІНМА.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</si>
</sst>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x14ac:knownFonts="1">
    <font>
      <sz val="11"/>
      <color theme="1"/>
      <name val="Calibri"/>
      <family val="2"/>
      <charset val="204"/>
      <scheme val="minor"/>
    </font>
    <font>
      <sz val="11"/>
      <color theme="1"/>
      <name val="Calibri"/>
      <family val="2"/>
      <charset val="204"/>
      <scheme val="minor"/>
    </font>
    <font>
      <sz val="10"/>
      <name val="Arial Cyr"/>
      <charset val="204"/>
    </font>
    <font>
      <b/>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vertAlign val="superscript"/>
      <sz val="14"/>
      <name val="Times New Roman"/>
      <family val="1"/>
      <charset val="204"/>
    </font>
    <font>
      <sz val="13"/>
      <name val="Times New Roman"/>
      <family val="1"/>
      <charset val="204"/>
    </font>
    <font>
      <sz val="11"/>
      <name val="Times New Roman"/>
      <family val="1"/>
      <charset val="204"/>
    </font>
    <font>
      <sz val="12"/>
      <name val="Times New Roman"/>
      <family val="1"/>
      <charset val="204"/>
    </font>
    <font>
      <b/>
      <sz val="16"/>
      <name val="Times New Roman"/>
      <family val="1"/>
      <charset val="204"/>
    </font>
    <font>
      <b/>
      <sz val="12"/>
      <name val="Times New Roman"/>
      <family val="1"/>
      <charset val="204"/>
    </font>
    <font>
      <b/>
      <sz val="10"/>
      <name val="Times New Roman"/>
      <family val="1"/>
      <charset val="204"/>
    </font>
    <font>
      <b/>
      <sz val="10"/>
      <name val="Arial Cyr"/>
      <charset val="204"/>
    </font>
    <font>
      <b/>
      <sz val="18"/>
      <name val="Times New Roman"/>
      <family val="1"/>
      <charset val="204"/>
    </font>
    <font>
      <sz val="16"/>
      <name val="Arial Cyr"/>
      <charset val="204"/>
    </font>
    <font>
      <b/>
      <sz val="14"/>
      <color indexed="9"/>
      <name val="Times New Roman"/>
      <family val="1"/>
      <charset val="204"/>
    </font>
    <font>
      <b/>
      <i/>
      <sz val="12"/>
      <name val="Times New Roman"/>
      <family val="1"/>
      <charset val="204"/>
    </font>
    <font>
      <b/>
      <sz val="12"/>
      <color theme="1"/>
      <name val="Calibri"/>
      <family val="2"/>
      <charset val="204"/>
      <scheme val="minor"/>
    </font>
    <font>
      <b/>
      <sz val="16"/>
      <color theme="1"/>
      <name val="Calibri"/>
      <family val="2"/>
      <charset val="204"/>
      <scheme val="minor"/>
    </font>
    <font>
      <sz val="14"/>
      <name val="Arial Cyr"/>
      <charset val="204"/>
    </font>
    <font>
      <sz val="14"/>
      <color theme="1"/>
      <name val="Calibri"/>
      <family val="2"/>
      <charset val="204"/>
      <scheme val="minor"/>
    </font>
    <font>
      <i/>
      <sz val="12"/>
      <name val="Times New Roman"/>
      <family val="1"/>
      <charset val="204"/>
    </font>
    <font>
      <i/>
      <sz val="14"/>
      <name val="Arial Cyr"/>
      <charset val="204"/>
    </font>
    <font>
      <sz val="8"/>
      <name val="Calibri"/>
      <family val="2"/>
      <charset val="204"/>
      <scheme val="minor"/>
    </font>
    <font>
      <sz val="12"/>
      <color theme="1"/>
      <name val="Calibri"/>
      <family val="2"/>
      <charset val="204"/>
      <scheme val="minor"/>
    </font>
    <font>
      <sz val="12"/>
      <name val="Times New Roman Cyr"/>
      <charset val="204"/>
    </font>
  </fonts>
  <fills count="3">
    <fill>
      <patternFill patternType="none"/>
    </fill>
    <fill>
      <patternFill patternType="gray125"/>
    </fill>
    <fill>
      <patternFill patternType="solid">
        <fgColor rgb="FFFFFF00"/>
        <bgColor indexed="64"/>
      </patternFill>
    </fill>
  </fills>
  <borders count="4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diagonal/>
    </border>
    <border>
      <left style="thin">
        <color indexed="8"/>
      </left>
      <right style="thin">
        <color indexed="8"/>
      </right>
      <top/>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right/>
      <top/>
      <bottom style="thin">
        <color indexed="8"/>
      </bottom>
      <diagonal/>
    </border>
    <border>
      <left style="thin">
        <color indexed="8"/>
      </left>
      <right style="thin">
        <color indexed="8"/>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style="thin">
        <color indexed="8"/>
      </left>
      <right/>
      <top/>
      <bottom/>
      <diagonal/>
    </border>
    <border>
      <left/>
      <right/>
      <top style="thin">
        <color indexed="8"/>
      </top>
      <bottom/>
      <diagonal/>
    </border>
    <border>
      <left style="thin">
        <color indexed="64"/>
      </left>
      <right/>
      <top/>
      <bottom/>
      <diagonal/>
    </border>
    <border>
      <left style="thin">
        <color indexed="64"/>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style="thin">
        <color indexed="8"/>
      </top>
      <bottom style="thin">
        <color indexed="64"/>
      </bottom>
      <diagonal/>
    </border>
    <border>
      <left/>
      <right style="thin">
        <color indexed="8"/>
      </right>
      <top/>
      <bottom style="thin">
        <color indexed="8"/>
      </bottom>
      <diagonal/>
    </border>
    <border>
      <left/>
      <right style="thin">
        <color indexed="8"/>
      </right>
      <top/>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style="thin">
        <color indexed="8"/>
      </right>
      <top style="thin">
        <color indexed="64"/>
      </top>
      <bottom style="thin">
        <color indexed="64"/>
      </bottom>
      <diagonal/>
    </border>
    <border>
      <left/>
      <right style="thin">
        <color indexed="64"/>
      </right>
      <top style="thin">
        <color indexed="8"/>
      </top>
      <bottom style="thin">
        <color indexed="8"/>
      </bottom>
      <diagonal/>
    </border>
  </borders>
  <cellStyleXfs count="3">
    <xf numFmtId="0" fontId="0" fillId="0" borderId="0"/>
    <xf numFmtId="9" fontId="1" fillId="0" borderId="0" applyFont="0" applyFill="0" applyBorder="0" applyAlignment="0" applyProtection="0"/>
    <xf numFmtId="0" fontId="2" fillId="0" borderId="0"/>
  </cellStyleXfs>
  <cellXfs count="364">
    <xf numFmtId="0" fontId="0" fillId="0" borderId="0" xfId="0"/>
    <xf numFmtId="0" fontId="2" fillId="0" borderId="0" xfId="2"/>
    <xf numFmtId="0" fontId="3" fillId="0" borderId="0" xfId="2" applyFont="1" applyAlignment="1">
      <alignment horizontal="left" vertical="center"/>
    </xf>
    <xf numFmtId="0" fontId="4" fillId="0" borderId="0" xfId="2" applyFont="1" applyAlignment="1">
      <alignment horizontal="center" vertical="center"/>
    </xf>
    <xf numFmtId="0" fontId="4" fillId="0" borderId="0" xfId="2" applyFont="1" applyAlignment="1">
      <alignment vertical="center"/>
    </xf>
    <xf numFmtId="0" fontId="4" fillId="0" borderId="0" xfId="2" applyFont="1" applyAlignment="1">
      <alignment horizontal="left" vertical="center"/>
    </xf>
    <xf numFmtId="0" fontId="3" fillId="0" borderId="0" xfId="2" applyFont="1" applyAlignment="1">
      <alignment vertical="center"/>
    </xf>
    <xf numFmtId="0" fontId="4" fillId="0" borderId="3" xfId="2" applyFont="1" applyBorder="1" applyAlignment="1">
      <alignment horizontal="center" vertical="center" wrapText="1"/>
    </xf>
    <xf numFmtId="0" fontId="3" fillId="0" borderId="3" xfId="2" applyFont="1" applyBorder="1" applyAlignment="1">
      <alignment vertical="center" wrapText="1" shrinkToFit="1"/>
    </xf>
    <xf numFmtId="0" fontId="4" fillId="0" borderId="3" xfId="2" applyFont="1" applyBorder="1" applyAlignment="1">
      <alignment vertical="center" wrapText="1" shrinkToFit="1"/>
    </xf>
    <xf numFmtId="0" fontId="3" fillId="0" borderId="3" xfId="2" applyFont="1" applyBorder="1" applyAlignment="1">
      <alignment horizontal="left" vertical="center" wrapText="1" shrinkToFit="1"/>
    </xf>
    <xf numFmtId="0" fontId="4" fillId="0" borderId="3" xfId="2" applyFont="1" applyBorder="1" applyAlignment="1">
      <alignment horizontal="left" vertical="center" wrapText="1" shrinkToFit="1"/>
    </xf>
    <xf numFmtId="0" fontId="8" fillId="0" borderId="0" xfId="2" applyFont="1" applyAlignment="1">
      <alignment horizontal="center" vertical="center"/>
    </xf>
    <xf numFmtId="0" fontId="10" fillId="0" borderId="0" xfId="2" applyFont="1" applyAlignment="1">
      <alignment horizontal="center" vertical="center"/>
    </xf>
    <xf numFmtId="0" fontId="4" fillId="0" borderId="3" xfId="2" applyFont="1" applyBorder="1" applyAlignment="1">
      <alignment horizontal="left" vertical="center"/>
    </xf>
    <xf numFmtId="0" fontId="13" fillId="0" borderId="3" xfId="2" applyFont="1" applyBorder="1" applyAlignment="1">
      <alignment horizontal="left" vertical="center"/>
    </xf>
    <xf numFmtId="1" fontId="4" fillId="0" borderId="0" xfId="2" applyNumberFormat="1" applyFont="1" applyAlignment="1">
      <alignment horizontal="center" vertical="center"/>
    </xf>
    <xf numFmtId="1" fontId="2" fillId="0" borderId="0" xfId="2" applyNumberFormat="1" applyAlignment="1">
      <alignment horizontal="center" vertical="center"/>
    </xf>
    <xf numFmtId="0" fontId="11" fillId="0" borderId="0" xfId="2" applyFont="1" applyAlignment="1">
      <alignment vertical="center"/>
    </xf>
    <xf numFmtId="0" fontId="4" fillId="0" borderId="0" xfId="2" applyFont="1" applyAlignment="1">
      <alignment horizontal="left" vertical="top"/>
    </xf>
    <xf numFmtId="165" fontId="12" fillId="0" borderId="0" xfId="2" applyNumberFormat="1" applyFont="1" applyAlignment="1">
      <alignment vertical="center"/>
    </xf>
    <xf numFmtId="0" fontId="4" fillId="0" borderId="7" xfId="2" applyFont="1" applyBorder="1" applyAlignment="1">
      <alignment horizontal="left" vertical="center" wrapText="1" shrinkToFit="1"/>
    </xf>
    <xf numFmtId="0" fontId="15" fillId="0" borderId="0" xfId="2" applyFont="1" applyAlignment="1">
      <alignment horizontal="center" vertical="center"/>
    </xf>
    <xf numFmtId="0" fontId="18" fillId="0" borderId="3" xfId="2" applyFont="1" applyBorder="1" applyAlignment="1">
      <alignment horizontal="center" vertical="center"/>
    </xf>
    <xf numFmtId="0" fontId="6" fillId="0" borderId="0" xfId="2" applyFont="1" applyAlignment="1">
      <alignment horizontal="center" vertical="center"/>
    </xf>
    <xf numFmtId="0" fontId="17" fillId="0" borderId="0" xfId="2" applyFont="1" applyAlignment="1">
      <alignment vertical="center"/>
    </xf>
    <xf numFmtId="0" fontId="3" fillId="0" borderId="0" xfId="2" applyFont="1" applyAlignment="1">
      <alignment horizontal="left" vertical="top"/>
    </xf>
    <xf numFmtId="0" fontId="4" fillId="0" borderId="0" xfId="2" applyFont="1" applyAlignment="1">
      <alignment horizontal="left" vertical="top" wrapText="1"/>
    </xf>
    <xf numFmtId="0" fontId="2" fillId="0" borderId="0" xfId="2" applyAlignment="1">
      <alignment horizontal="left" vertical="top" wrapText="1"/>
    </xf>
    <xf numFmtId="0" fontId="3" fillId="0" borderId="4" xfId="2" applyFont="1" applyBorder="1" applyAlignment="1">
      <alignment vertical="center" wrapText="1" shrinkToFit="1"/>
    </xf>
    <xf numFmtId="0" fontId="4" fillId="0" borderId="7" xfId="2" applyFont="1" applyBorder="1" applyAlignment="1">
      <alignment horizontal="left" vertical="center" wrapText="1"/>
    </xf>
    <xf numFmtId="0" fontId="4" fillId="0" borderId="4" xfId="2" applyFont="1" applyBorder="1" applyAlignment="1">
      <alignment vertical="center" wrapText="1" shrinkToFit="1"/>
    </xf>
    <xf numFmtId="49" fontId="10" fillId="0" borderId="12" xfId="2" applyNumberFormat="1" applyFont="1" applyBorder="1" applyAlignment="1">
      <alignment horizontal="center" vertical="center" wrapText="1" shrinkToFit="1"/>
    </xf>
    <xf numFmtId="49" fontId="10" fillId="0" borderId="3" xfId="2" applyNumberFormat="1" applyFont="1" applyBorder="1" applyAlignment="1">
      <alignment horizontal="center" vertical="center" wrapText="1" shrinkToFit="1"/>
    </xf>
    <xf numFmtId="49" fontId="10" fillId="0" borderId="4" xfId="2" applyNumberFormat="1" applyFont="1" applyBorder="1" applyAlignment="1">
      <alignment horizontal="center" vertical="center" wrapText="1" shrinkToFit="1"/>
    </xf>
    <xf numFmtId="49" fontId="10" fillId="0" borderId="3" xfId="2" applyNumberFormat="1" applyFont="1" applyBorder="1" applyAlignment="1">
      <alignment horizontal="center" vertical="center" wrapText="1"/>
    </xf>
    <xf numFmtId="0" fontId="6" fillId="2" borderId="3" xfId="2" applyFont="1" applyFill="1" applyBorder="1" applyAlignment="1">
      <alignment horizontal="center" vertical="center"/>
    </xf>
    <xf numFmtId="0" fontId="4" fillId="0" borderId="7" xfId="2" applyFont="1" applyBorder="1" applyAlignment="1">
      <alignment vertical="center" wrapText="1" shrinkToFit="1"/>
    </xf>
    <xf numFmtId="49" fontId="10" fillId="0" borderId="7" xfId="2" applyNumberFormat="1" applyFont="1" applyBorder="1" applyAlignment="1">
      <alignment horizontal="center" vertical="center" wrapText="1" shrinkToFit="1"/>
    </xf>
    <xf numFmtId="0" fontId="4" fillId="0" borderId="12" xfId="2" applyFont="1" applyBorder="1" applyAlignment="1">
      <alignment horizontal="left" vertical="center" wrapText="1" shrinkToFit="1"/>
    </xf>
    <xf numFmtId="0" fontId="10" fillId="0" borderId="14" xfId="2" applyFont="1" applyBorder="1" applyAlignment="1">
      <alignment vertical="center"/>
    </xf>
    <xf numFmtId="0" fontId="6" fillId="2" borderId="3" xfId="2" applyFont="1" applyFill="1" applyBorder="1" applyAlignment="1">
      <alignment horizontal="center" vertical="center" wrapText="1"/>
    </xf>
    <xf numFmtId="0" fontId="11" fillId="0" borderId="0" xfId="2" applyFont="1" applyAlignment="1">
      <alignment vertical="center" wrapText="1"/>
    </xf>
    <xf numFmtId="0" fontId="16" fillId="0" borderId="0" xfId="2" applyFont="1" applyAlignment="1">
      <alignment vertical="center" wrapText="1"/>
    </xf>
    <xf numFmtId="164" fontId="3" fillId="0" borderId="0" xfId="2" applyNumberFormat="1" applyFont="1" applyAlignment="1">
      <alignment horizontal="left" vertical="center"/>
    </xf>
    <xf numFmtId="0" fontId="2" fillId="0" borderId="0" xfId="2" applyAlignment="1">
      <alignment vertical="center"/>
    </xf>
    <xf numFmtId="0" fontId="4" fillId="0" borderId="16" xfId="2" applyFont="1" applyBorder="1" applyAlignment="1">
      <alignment horizontal="center" vertical="center" wrapText="1"/>
    </xf>
    <xf numFmtId="1" fontId="3" fillId="0" borderId="0" xfId="2" applyNumberFormat="1" applyFont="1" applyAlignment="1">
      <alignment horizontal="center" vertical="center"/>
    </xf>
    <xf numFmtId="1" fontId="14" fillId="0" borderId="0" xfId="2" applyNumberFormat="1" applyFont="1" applyAlignment="1">
      <alignment horizontal="center" vertical="center"/>
    </xf>
    <xf numFmtId="0" fontId="13" fillId="0" borderId="0" xfId="2" applyFont="1" applyAlignment="1">
      <alignment horizontal="left" vertical="center"/>
    </xf>
    <xf numFmtId="0" fontId="13" fillId="0" borderId="32" xfId="2" applyFont="1" applyBorder="1" applyAlignment="1">
      <alignment horizontal="left" vertical="center"/>
    </xf>
    <xf numFmtId="0" fontId="2" fillId="0" borderId="0" xfId="2" applyAlignment="1">
      <alignment wrapText="1"/>
    </xf>
    <xf numFmtId="1" fontId="4" fillId="0" borderId="3" xfId="2" applyNumberFormat="1" applyFont="1" applyBorder="1" applyAlignment="1">
      <alignment horizontal="left" vertical="center"/>
    </xf>
    <xf numFmtId="1" fontId="3" fillId="0" borderId="3" xfId="2" applyNumberFormat="1" applyFont="1" applyBorder="1" applyAlignment="1">
      <alignment horizontal="left" vertical="center"/>
    </xf>
    <xf numFmtId="0" fontId="4" fillId="0" borderId="0" xfId="2" applyFont="1" applyAlignment="1">
      <alignment horizontal="left" vertical="center" wrapText="1"/>
    </xf>
    <xf numFmtId="0" fontId="0" fillId="0" borderId="0" xfId="0" applyAlignment="1">
      <alignment horizontal="left" vertical="center" wrapText="1"/>
    </xf>
    <xf numFmtId="0" fontId="12" fillId="0" borderId="4" xfId="2" applyFont="1" applyBorder="1" applyAlignment="1">
      <alignment horizontal="center" vertical="top" wrapText="1"/>
    </xf>
    <xf numFmtId="0" fontId="12" fillId="0" borderId="26" xfId="2" applyFont="1" applyBorder="1" applyAlignment="1">
      <alignment horizontal="center" vertical="top" wrapText="1"/>
    </xf>
    <xf numFmtId="0" fontId="4" fillId="0" borderId="32" xfId="2" applyFont="1" applyBorder="1" applyAlignment="1">
      <alignment horizontal="center" vertical="center"/>
    </xf>
    <xf numFmtId="1" fontId="4" fillId="0" borderId="32" xfId="2" applyNumberFormat="1" applyFont="1" applyBorder="1" applyAlignment="1">
      <alignment horizontal="center" vertical="center"/>
    </xf>
    <xf numFmtId="9" fontId="3" fillId="0" borderId="3" xfId="2" applyNumberFormat="1" applyFont="1" applyBorder="1" applyAlignment="1">
      <alignment horizontal="center" vertical="center" wrapText="1"/>
    </xf>
    <xf numFmtId="9" fontId="3" fillId="0" borderId="3" xfId="2" applyNumberFormat="1" applyFont="1" applyBorder="1" applyAlignment="1">
      <alignment horizontal="center" vertical="center"/>
    </xf>
    <xf numFmtId="1" fontId="3" fillId="0" borderId="3" xfId="2" applyNumberFormat="1" applyFont="1" applyBorder="1" applyAlignment="1">
      <alignment horizontal="center" vertical="center" wrapText="1"/>
    </xf>
    <xf numFmtId="1" fontId="3" fillId="0" borderId="16" xfId="2" applyNumberFormat="1" applyFont="1" applyBorder="1" applyAlignment="1">
      <alignment horizontal="center" vertical="center" wrapText="1"/>
    </xf>
    <xf numFmtId="1" fontId="3" fillId="0" borderId="3" xfId="2" applyNumberFormat="1" applyFont="1" applyBorder="1" applyAlignment="1">
      <alignment horizontal="center" vertical="center"/>
    </xf>
    <xf numFmtId="1" fontId="3" fillId="0" borderId="16" xfId="2" applyNumberFormat="1" applyFont="1" applyBorder="1" applyAlignment="1">
      <alignment horizontal="center" vertical="center"/>
    </xf>
    <xf numFmtId="9" fontId="4" fillId="0" borderId="16" xfId="1" applyFont="1" applyBorder="1" applyAlignment="1">
      <alignment horizontal="center" vertical="center" wrapText="1"/>
    </xf>
    <xf numFmtId="9" fontId="4" fillId="0" borderId="3" xfId="1" applyFont="1" applyBorder="1" applyAlignment="1">
      <alignment horizontal="center" vertical="center" wrapText="1"/>
    </xf>
    <xf numFmtId="9" fontId="4" fillId="0" borderId="16" xfId="2" applyNumberFormat="1" applyFont="1" applyBorder="1" applyAlignment="1">
      <alignment horizontal="center" vertical="center" wrapText="1"/>
    </xf>
    <xf numFmtId="9" fontId="4" fillId="0" borderId="5" xfId="2" applyNumberFormat="1" applyFont="1" applyBorder="1" applyAlignment="1">
      <alignment horizontal="center" vertical="center"/>
    </xf>
    <xf numFmtId="1" fontId="4" fillId="0" borderId="32" xfId="2" applyNumberFormat="1" applyFont="1" applyBorder="1" applyAlignment="1">
      <alignment horizontal="left" vertical="center"/>
    </xf>
    <xf numFmtId="1" fontId="4" fillId="0" borderId="0" xfId="2" applyNumberFormat="1" applyFont="1" applyAlignment="1">
      <alignment horizontal="left" vertical="center"/>
    </xf>
    <xf numFmtId="1" fontId="3" fillId="0" borderId="32" xfId="2" applyNumberFormat="1" applyFont="1" applyBorder="1" applyAlignment="1">
      <alignment horizontal="left" vertical="center"/>
    </xf>
    <xf numFmtId="1" fontId="3" fillId="0" borderId="0" xfId="2" applyNumberFormat="1" applyFont="1" applyAlignment="1">
      <alignment horizontal="left" vertical="center"/>
    </xf>
    <xf numFmtId="0" fontId="4" fillId="0" borderId="32" xfId="2" applyFont="1" applyBorder="1" applyAlignment="1">
      <alignment horizontal="left" vertical="top" wrapText="1"/>
    </xf>
    <xf numFmtId="0" fontId="0" fillId="0" borderId="32" xfId="0" applyBorder="1" applyAlignment="1">
      <alignment horizontal="left" vertical="top" wrapText="1"/>
    </xf>
    <xf numFmtId="0" fontId="0" fillId="0" borderId="0" xfId="0" applyAlignment="1">
      <alignment horizontal="left" vertical="top" wrapText="1"/>
    </xf>
    <xf numFmtId="0" fontId="10" fillId="0" borderId="3" xfId="2" applyFont="1" applyBorder="1" applyAlignment="1">
      <alignment horizontal="left" vertical="center" wrapText="1"/>
    </xf>
    <xf numFmtId="0" fontId="4" fillId="0" borderId="32" xfId="2" applyFont="1" applyBorder="1" applyAlignment="1">
      <alignment horizontal="center" vertical="center" wrapText="1"/>
    </xf>
    <xf numFmtId="49" fontId="4" fillId="0" borderId="0" xfId="2" applyNumberFormat="1" applyFont="1" applyAlignment="1">
      <alignment horizontal="left" vertical="top" wrapText="1"/>
    </xf>
    <xf numFmtId="0" fontId="6" fillId="0" borderId="32" xfId="2" applyFont="1" applyBorder="1" applyAlignment="1">
      <alignment horizontal="center" vertical="center" wrapText="1"/>
    </xf>
    <xf numFmtId="1" fontId="6" fillId="0" borderId="0" xfId="2" applyNumberFormat="1" applyFont="1" applyAlignment="1">
      <alignment vertical="center"/>
    </xf>
    <xf numFmtId="0" fontId="10" fillId="0" borderId="32" xfId="2" applyFont="1" applyBorder="1" applyAlignment="1">
      <alignment horizontal="center" vertical="center" wrapText="1"/>
    </xf>
    <xf numFmtId="164" fontId="4" fillId="0" borderId="0" xfId="2" applyNumberFormat="1" applyFont="1" applyAlignment="1">
      <alignment vertical="center"/>
    </xf>
    <xf numFmtId="0" fontId="10" fillId="0" borderId="32" xfId="2" applyFont="1" applyBorder="1" applyAlignment="1">
      <alignment vertical="center"/>
    </xf>
    <xf numFmtId="0" fontId="10" fillId="0" borderId="32" xfId="2" applyFont="1" applyBorder="1" applyAlignment="1">
      <alignment vertical="center" wrapText="1"/>
    </xf>
    <xf numFmtId="0" fontId="5" fillId="0" borderId="32" xfId="2" applyFont="1" applyBorder="1" applyAlignment="1">
      <alignment horizontal="center" vertical="center" wrapText="1"/>
    </xf>
    <xf numFmtId="164" fontId="3" fillId="0" borderId="0" xfId="2" applyNumberFormat="1" applyFont="1" applyAlignment="1">
      <alignment vertical="center"/>
    </xf>
    <xf numFmtId="0" fontId="10" fillId="0" borderId="32" xfId="2" applyFont="1" applyBorder="1" applyAlignment="1">
      <alignment horizontal="left" vertical="top" wrapText="1"/>
    </xf>
    <xf numFmtId="0" fontId="2" fillId="0" borderId="32" xfId="2" applyBorder="1" applyAlignment="1">
      <alignment horizontal="left" vertical="center" wrapText="1"/>
    </xf>
    <xf numFmtId="165" fontId="3" fillId="0" borderId="0" xfId="2" applyNumberFormat="1" applyFont="1" applyAlignment="1">
      <alignment horizontal="center" vertical="center"/>
    </xf>
    <xf numFmtId="0" fontId="9" fillId="0" borderId="32" xfId="2" applyFont="1" applyBorder="1" applyAlignment="1">
      <alignment vertical="center"/>
    </xf>
    <xf numFmtId="0" fontId="10" fillId="0" borderId="32" xfId="2" applyFont="1" applyBorder="1" applyAlignment="1">
      <alignment horizontal="center" vertical="center"/>
    </xf>
    <xf numFmtId="0" fontId="3" fillId="0" borderId="3" xfId="2" applyFont="1" applyBorder="1" applyAlignment="1">
      <alignment horizontal="left" vertical="top"/>
    </xf>
    <xf numFmtId="0" fontId="3" fillId="0" borderId="3" xfId="2" applyFont="1" applyBorder="1" applyAlignment="1">
      <alignment horizontal="left" vertical="top" wrapText="1"/>
    </xf>
    <xf numFmtId="0" fontId="12" fillId="0" borderId="3" xfId="2" applyFont="1" applyBorder="1" applyAlignment="1">
      <alignment horizontal="left" vertical="top" wrapText="1"/>
    </xf>
    <xf numFmtId="1" fontId="10" fillId="0" borderId="7" xfId="2" applyNumberFormat="1" applyFont="1" applyBorder="1" applyAlignment="1">
      <alignment vertical="center"/>
    </xf>
    <xf numFmtId="1" fontId="10" fillId="0" borderId="3" xfId="2" applyNumberFormat="1" applyFont="1" applyBorder="1" applyAlignment="1">
      <alignment vertical="center"/>
    </xf>
    <xf numFmtId="1" fontId="10" fillId="0" borderId="4" xfId="2" applyNumberFormat="1" applyFont="1" applyBorder="1" applyAlignment="1">
      <alignment vertical="center"/>
    </xf>
    <xf numFmtId="0" fontId="10" fillId="0" borderId="0" xfId="2" applyFont="1" applyAlignment="1">
      <alignment vertical="center"/>
    </xf>
    <xf numFmtId="0" fontId="21" fillId="0" borderId="32" xfId="2" applyFont="1" applyBorder="1" applyAlignment="1">
      <alignment horizontal="left" vertical="center" wrapText="1"/>
    </xf>
    <xf numFmtId="0" fontId="22" fillId="0" borderId="0" xfId="0" applyFont="1"/>
    <xf numFmtId="3" fontId="10" fillId="0" borderId="3" xfId="2" applyNumberFormat="1" applyFont="1" applyBorder="1" applyAlignment="1">
      <alignment vertical="center"/>
    </xf>
    <xf numFmtId="3" fontId="12" fillId="0" borderId="36" xfId="2" applyNumberFormat="1" applyFont="1" applyBorder="1" applyAlignment="1">
      <alignment vertical="center"/>
    </xf>
    <xf numFmtId="3" fontId="12" fillId="0" borderId="8" xfId="2" applyNumberFormat="1" applyFont="1" applyBorder="1" applyAlignment="1">
      <alignment vertical="center"/>
    </xf>
    <xf numFmtId="3" fontId="10" fillId="0" borderId="7" xfId="2" applyNumberFormat="1" applyFont="1" applyBorder="1" applyAlignment="1">
      <alignment vertical="center"/>
    </xf>
    <xf numFmtId="3" fontId="12" fillId="0" borderId="3" xfId="2" applyNumberFormat="1" applyFont="1" applyBorder="1" applyAlignment="1">
      <alignment vertical="center"/>
    </xf>
    <xf numFmtId="0" fontId="5" fillId="0" borderId="3" xfId="2" applyFont="1" applyBorder="1" applyAlignment="1">
      <alignment horizontal="left" vertical="center" wrapText="1" shrinkToFit="1"/>
    </xf>
    <xf numFmtId="0" fontId="5" fillId="0" borderId="3" xfId="2" applyFont="1" applyBorder="1" applyAlignment="1">
      <alignment vertical="center" wrapText="1" shrinkToFit="1"/>
    </xf>
    <xf numFmtId="1" fontId="23" fillId="0" borderId="3" xfId="2" applyNumberFormat="1" applyFont="1" applyBorder="1" applyAlignment="1">
      <alignment vertical="center"/>
    </xf>
    <xf numFmtId="0" fontId="5" fillId="0" borderId="3" xfId="2" applyFont="1" applyBorder="1" applyAlignment="1">
      <alignment horizontal="center" vertical="center"/>
    </xf>
    <xf numFmtId="3" fontId="10" fillId="0" borderId="36" xfId="2" applyNumberFormat="1" applyFont="1" applyBorder="1" applyAlignment="1">
      <alignment vertical="center"/>
    </xf>
    <xf numFmtId="3" fontId="10" fillId="0" borderId="8" xfId="2" applyNumberFormat="1" applyFont="1" applyBorder="1" applyAlignment="1">
      <alignment vertical="center"/>
    </xf>
    <xf numFmtId="3" fontId="12" fillId="0" borderId="38" xfId="2" applyNumberFormat="1" applyFont="1" applyBorder="1" applyAlignment="1">
      <alignment vertical="center"/>
    </xf>
    <xf numFmtId="3" fontId="12" fillId="0" borderId="11" xfId="2" applyNumberFormat="1" applyFont="1" applyBorder="1" applyAlignment="1">
      <alignment vertical="center"/>
    </xf>
    <xf numFmtId="3" fontId="12" fillId="0" borderId="7" xfId="2" applyNumberFormat="1" applyFont="1" applyBorder="1" applyAlignment="1">
      <alignment vertical="center"/>
    </xf>
    <xf numFmtId="49" fontId="10" fillId="0" borderId="7" xfId="2" applyNumberFormat="1" applyFont="1" applyBorder="1" applyAlignment="1">
      <alignment horizontal="center" vertical="center" wrapText="1"/>
    </xf>
    <xf numFmtId="49" fontId="10" fillId="0" borderId="4" xfId="2" applyNumberFormat="1" applyFont="1" applyBorder="1" applyAlignment="1">
      <alignment horizontal="center" vertical="center"/>
    </xf>
    <xf numFmtId="49" fontId="23" fillId="0" borderId="3" xfId="2" applyNumberFormat="1" applyFont="1" applyBorder="1" applyAlignment="1">
      <alignment horizontal="center" vertical="center" wrapText="1" shrinkToFit="1"/>
    </xf>
    <xf numFmtId="49" fontId="10" fillId="0" borderId="3" xfId="2" applyNumberFormat="1" applyFont="1" applyBorder="1" applyAlignment="1">
      <alignment horizontal="center" vertical="center"/>
    </xf>
    <xf numFmtId="49" fontId="5" fillId="0" borderId="3" xfId="2" applyNumberFormat="1" applyFont="1" applyBorder="1" applyAlignment="1">
      <alignment horizontal="center" vertical="center" wrapText="1" shrinkToFit="1"/>
    </xf>
    <xf numFmtId="49" fontId="10" fillId="0" borderId="12" xfId="2" applyNumberFormat="1" applyFont="1" applyBorder="1" applyAlignment="1">
      <alignment horizontal="center" vertical="center"/>
    </xf>
    <xf numFmtId="1" fontId="12" fillId="0" borderId="3" xfId="2" applyNumberFormat="1" applyFont="1" applyBorder="1" applyAlignment="1">
      <alignment horizontal="center" vertical="center"/>
    </xf>
    <xf numFmtId="1" fontId="12" fillId="0" borderId="36" xfId="2" applyNumberFormat="1" applyFont="1" applyBorder="1" applyAlignment="1">
      <alignment horizontal="center" vertical="center"/>
    </xf>
    <xf numFmtId="1" fontId="12" fillId="0" borderId="8" xfId="2" applyNumberFormat="1" applyFont="1" applyBorder="1" applyAlignment="1">
      <alignment horizontal="center" vertical="center"/>
    </xf>
    <xf numFmtId="49" fontId="3" fillId="0" borderId="0" xfId="2" applyNumberFormat="1" applyFont="1" applyAlignment="1">
      <alignment horizontal="center" vertical="center"/>
    </xf>
    <xf numFmtId="0" fontId="3" fillId="0" borderId="3" xfId="2" applyFont="1" applyBorder="1" applyAlignment="1">
      <alignment vertical="center" wrapText="1"/>
    </xf>
    <xf numFmtId="49" fontId="12" fillId="0" borderId="3" xfId="2" applyNumberFormat="1" applyFont="1" applyBorder="1" applyAlignment="1">
      <alignment horizontal="center" vertical="center"/>
    </xf>
    <xf numFmtId="49" fontId="12" fillId="0" borderId="7" xfId="2" applyNumberFormat="1" applyFont="1" applyBorder="1" applyAlignment="1">
      <alignment horizontal="center" vertical="center" wrapText="1" shrinkToFit="1"/>
    </xf>
    <xf numFmtId="3" fontId="10" fillId="0" borderId="37" xfId="2" applyNumberFormat="1" applyFont="1" applyBorder="1" applyAlignment="1">
      <alignment vertical="center"/>
    </xf>
    <xf numFmtId="3" fontId="10" fillId="0" borderId="9" xfId="2" applyNumberFormat="1" applyFont="1" applyBorder="1" applyAlignment="1">
      <alignment vertical="center"/>
    </xf>
    <xf numFmtId="1" fontId="10" fillId="0" borderId="32" xfId="2" applyNumberFormat="1" applyFont="1" applyBorder="1" applyAlignment="1">
      <alignment vertical="center"/>
    </xf>
    <xf numFmtId="1" fontId="10" fillId="0" borderId="0" xfId="2" applyNumberFormat="1" applyFont="1" applyAlignment="1">
      <alignment vertical="center"/>
    </xf>
    <xf numFmtId="0" fontId="4" fillId="0" borderId="4" xfId="2" applyFont="1" applyBorder="1" applyAlignment="1">
      <alignment vertical="center" wrapText="1"/>
    </xf>
    <xf numFmtId="3" fontId="12" fillId="0" borderId="0" xfId="2" applyNumberFormat="1" applyFont="1" applyAlignment="1">
      <alignment vertical="center"/>
    </xf>
    <xf numFmtId="0" fontId="10" fillId="0" borderId="0" xfId="2" applyFont="1" applyAlignment="1">
      <alignment horizontal="left" vertical="top" wrapText="1"/>
    </xf>
    <xf numFmtId="0" fontId="4" fillId="0" borderId="6" xfId="2" applyFont="1" applyBorder="1" applyAlignment="1">
      <alignment vertical="center" wrapText="1" shrinkToFit="1"/>
    </xf>
    <xf numFmtId="49" fontId="10" fillId="0" borderId="6" xfId="2" applyNumberFormat="1" applyFont="1" applyBorder="1" applyAlignment="1">
      <alignment horizontal="center" vertical="center" wrapText="1" shrinkToFit="1"/>
    </xf>
    <xf numFmtId="1" fontId="10" fillId="0" borderId="6" xfId="2" applyNumberFormat="1" applyFont="1" applyBorder="1" applyAlignment="1">
      <alignment vertical="center"/>
    </xf>
    <xf numFmtId="1" fontId="12" fillId="0" borderId="6" xfId="2" applyNumberFormat="1" applyFont="1" applyBorder="1" applyAlignment="1">
      <alignment vertical="center"/>
    </xf>
    <xf numFmtId="0" fontId="10" fillId="0" borderId="6" xfId="2" applyFont="1" applyBorder="1" applyAlignment="1">
      <alignment horizontal="center" vertical="top" wrapText="1"/>
    </xf>
    <xf numFmtId="3" fontId="12" fillId="0" borderId="6" xfId="2" applyNumberFormat="1" applyFont="1" applyBorder="1" applyAlignment="1">
      <alignment vertical="center"/>
    </xf>
    <xf numFmtId="0" fontId="10" fillId="0" borderId="6" xfId="2" applyFont="1" applyBorder="1" applyAlignment="1">
      <alignment horizontal="left" vertical="top" wrapText="1"/>
    </xf>
    <xf numFmtId="0" fontId="4" fillId="0" borderId="0" xfId="2" applyFont="1" applyAlignment="1">
      <alignment vertical="center" wrapText="1" shrinkToFit="1"/>
    </xf>
    <xf numFmtId="49" fontId="10" fillId="0" borderId="0" xfId="2" applyNumberFormat="1" applyFont="1" applyAlignment="1">
      <alignment horizontal="center" vertical="center" wrapText="1" shrinkToFit="1"/>
    </xf>
    <xf numFmtId="1" fontId="12" fillId="0" borderId="0" xfId="2" applyNumberFormat="1" applyFont="1" applyAlignment="1">
      <alignment vertical="center"/>
    </xf>
    <xf numFmtId="0" fontId="10" fillId="0" borderId="0" xfId="2" applyFont="1" applyAlignment="1">
      <alignment horizontal="center" vertical="top" wrapText="1"/>
    </xf>
    <xf numFmtId="0" fontId="18" fillId="0" borderId="3" xfId="2" applyFont="1" applyBorder="1" applyAlignment="1">
      <alignment horizontal="justify" vertical="top"/>
    </xf>
    <xf numFmtId="1" fontId="18" fillId="0" borderId="11" xfId="2" applyNumberFormat="1" applyFont="1" applyBorder="1" applyAlignment="1">
      <alignment vertical="center"/>
    </xf>
    <xf numFmtId="0" fontId="18" fillId="0" borderId="3" xfId="2" applyFont="1" applyBorder="1" applyAlignment="1">
      <alignment horizontal="justify" vertical="center"/>
    </xf>
    <xf numFmtId="1" fontId="23" fillId="0" borderId="36" xfId="2" applyNumberFormat="1" applyFont="1" applyBorder="1" applyAlignment="1">
      <alignment vertical="center"/>
    </xf>
    <xf numFmtId="1" fontId="23" fillId="0" borderId="8" xfId="2" applyNumberFormat="1" applyFont="1" applyBorder="1" applyAlignment="1">
      <alignment vertical="center"/>
    </xf>
    <xf numFmtId="1" fontId="23" fillId="0" borderId="11" xfId="2" applyNumberFormat="1" applyFont="1" applyBorder="1" applyAlignment="1">
      <alignment vertical="center"/>
    </xf>
    <xf numFmtId="0" fontId="10" fillId="0" borderId="15" xfId="2" applyFont="1" applyBorder="1" applyAlignment="1">
      <alignment vertical="center"/>
    </xf>
    <xf numFmtId="0" fontId="4" fillId="0" borderId="0" xfId="2" applyFont="1" applyAlignment="1">
      <alignment horizontal="left" vertical="top" wrapText="1"/>
    </xf>
    <xf numFmtId="0" fontId="0" fillId="0" borderId="0" xfId="0" applyAlignment="1">
      <alignment horizontal="left" vertical="top" wrapText="1"/>
    </xf>
    <xf numFmtId="0" fontId="4" fillId="0" borderId="0" xfId="2" applyFont="1" applyAlignment="1">
      <alignment horizontal="left" vertical="center" wrapText="1"/>
    </xf>
    <xf numFmtId="0" fontId="0" fillId="0" borderId="0" xfId="0" applyAlignment="1">
      <alignment horizontal="left" vertical="center" wrapText="1"/>
    </xf>
    <xf numFmtId="0" fontId="6" fillId="0" borderId="0" xfId="2" applyFont="1" applyAlignment="1">
      <alignment horizontal="center" vertical="center" wrapText="1"/>
    </xf>
    <xf numFmtId="0" fontId="0" fillId="0" borderId="0" xfId="0" applyAlignment="1">
      <alignment horizontal="center" vertical="center" wrapText="1"/>
    </xf>
    <xf numFmtId="0" fontId="6" fillId="0" borderId="0" xfId="2" applyFont="1" applyAlignment="1">
      <alignment horizontal="left" vertical="center"/>
    </xf>
    <xf numFmtId="0" fontId="0" fillId="0" borderId="0" xfId="0" applyAlignment="1">
      <alignment horizontal="left" vertical="center"/>
    </xf>
    <xf numFmtId="0" fontId="3" fillId="0" borderId="0" xfId="2" applyFont="1" applyAlignment="1">
      <alignment vertical="center" wrapText="1"/>
    </xf>
    <xf numFmtId="0" fontId="2" fillId="0" borderId="0" xfId="2" applyAlignment="1">
      <alignment vertical="center" wrapText="1"/>
    </xf>
    <xf numFmtId="0" fontId="10" fillId="0" borderId="8" xfId="2" applyFont="1" applyBorder="1" applyAlignment="1">
      <alignment vertical="center"/>
    </xf>
    <xf numFmtId="0" fontId="10" fillId="0" borderId="15" xfId="2" applyFont="1" applyBorder="1" applyAlignment="1">
      <alignment vertical="center"/>
    </xf>
    <xf numFmtId="0" fontId="4" fillId="0" borderId="5" xfId="2" applyFont="1" applyBorder="1" applyAlignment="1">
      <alignment horizontal="left" vertical="top" wrapText="1"/>
    </xf>
    <xf numFmtId="0" fontId="2" fillId="0" borderId="16" xfId="2" applyBorder="1" applyAlignment="1">
      <alignment horizontal="left" vertical="top" wrapText="1"/>
    </xf>
    <xf numFmtId="0" fontId="4" fillId="0" borderId="0" xfId="2" applyFont="1" applyAlignment="1">
      <alignment horizontal="justify" vertical="top" wrapText="1"/>
    </xf>
    <xf numFmtId="0" fontId="2" fillId="0" borderId="0" xfId="2" applyAlignment="1">
      <alignment horizontal="justify" vertical="top" wrapText="1"/>
    </xf>
    <xf numFmtId="0" fontId="11" fillId="0" borderId="0" xfId="2" applyFont="1" applyAlignment="1">
      <alignment horizontal="left" vertical="top" wrapText="1"/>
    </xf>
    <xf numFmtId="0" fontId="20" fillId="0" borderId="0" xfId="0" applyFont="1" applyAlignment="1">
      <alignment horizontal="left" vertical="top" wrapText="1"/>
    </xf>
    <xf numFmtId="0" fontId="10" fillId="0" borderId="14" xfId="2" applyFont="1" applyBorder="1" applyAlignment="1">
      <alignment vertical="center"/>
    </xf>
    <xf numFmtId="0" fontId="10" fillId="0" borderId="15" xfId="2" applyFont="1" applyBorder="1" applyAlignment="1">
      <alignment horizontal="center" vertical="center" wrapText="1"/>
    </xf>
    <xf numFmtId="0" fontId="10" fillId="0" borderId="14" xfId="2" applyFont="1" applyBorder="1" applyAlignment="1">
      <alignment horizontal="center" vertical="center" wrapText="1"/>
    </xf>
    <xf numFmtId="0" fontId="5" fillId="0" borderId="3" xfId="2" applyFont="1" applyBorder="1" applyAlignment="1">
      <alignment horizontal="center" vertical="center" wrapText="1"/>
    </xf>
    <xf numFmtId="0" fontId="5" fillId="0" borderId="5" xfId="2" applyFont="1" applyBorder="1" applyAlignment="1">
      <alignment horizontal="center" vertical="center" wrapText="1"/>
    </xf>
    <xf numFmtId="0" fontId="10" fillId="0" borderId="9" xfId="2" applyFont="1" applyBorder="1" applyAlignment="1">
      <alignment vertical="center"/>
    </xf>
    <xf numFmtId="0" fontId="10" fillId="0" borderId="23" xfId="2" applyFont="1" applyBorder="1" applyAlignment="1">
      <alignment vertical="center"/>
    </xf>
    <xf numFmtId="0" fontId="10" fillId="0" borderId="3" xfId="2" applyFont="1" applyBorder="1" applyAlignment="1">
      <alignment vertical="center"/>
    </xf>
    <xf numFmtId="0" fontId="10" fillId="0" borderId="5" xfId="2" applyFont="1" applyBorder="1" applyAlignment="1">
      <alignment vertical="center"/>
    </xf>
    <xf numFmtId="0" fontId="6" fillId="2" borderId="3"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4" fillId="0" borderId="0" xfId="2" applyFont="1" applyAlignment="1">
      <alignment horizontal="justify" vertical="center" wrapText="1"/>
    </xf>
    <xf numFmtId="0" fontId="0" fillId="0" borderId="0" xfId="0" applyAlignment="1">
      <alignment horizontal="justify" vertical="center" wrapText="1"/>
    </xf>
    <xf numFmtId="0" fontId="4" fillId="0" borderId="7" xfId="2" applyFont="1" applyBorder="1" applyAlignment="1">
      <alignment horizontal="left" vertical="top"/>
    </xf>
    <xf numFmtId="0" fontId="4" fillId="0" borderId="4" xfId="2" applyFont="1" applyBorder="1" applyAlignment="1">
      <alignment horizontal="left" vertical="top"/>
    </xf>
    <xf numFmtId="0" fontId="4" fillId="0" borderId="3" xfId="2" applyFont="1" applyBorder="1" applyAlignment="1">
      <alignment horizontal="left" vertical="top" wrapText="1"/>
    </xf>
    <xf numFmtId="0" fontId="12" fillId="0" borderId="7" xfId="2" applyFont="1"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justify" vertical="top" wrapText="1"/>
    </xf>
    <xf numFmtId="1" fontId="4" fillId="0" borderId="20" xfId="2" applyNumberFormat="1" applyFont="1" applyBorder="1" applyAlignment="1">
      <alignment horizontal="center" vertical="center"/>
    </xf>
    <xf numFmtId="1" fontId="4" fillId="0" borderId="21" xfId="2" applyNumberFormat="1" applyFont="1" applyBorder="1" applyAlignment="1">
      <alignment horizontal="center" vertical="center"/>
    </xf>
    <xf numFmtId="1" fontId="4" fillId="0" borderId="5" xfId="2" applyNumberFormat="1" applyFont="1" applyBorder="1" applyAlignment="1">
      <alignment horizontal="center" vertical="center"/>
    </xf>
    <xf numFmtId="1" fontId="2" fillId="0" borderId="16" xfId="2" applyNumberFormat="1" applyBorder="1" applyAlignment="1">
      <alignment horizontal="center" vertical="center"/>
    </xf>
    <xf numFmtId="0" fontId="10" fillId="0" borderId="29" xfId="2" applyFont="1" applyBorder="1" applyAlignment="1">
      <alignment vertical="center" wrapText="1"/>
    </xf>
    <xf numFmtId="0" fontId="10" fillId="0" borderId="1" xfId="2" applyFont="1" applyBorder="1" applyAlignment="1">
      <alignment vertical="center" wrapText="1"/>
    </xf>
    <xf numFmtId="0" fontId="10" fillId="0" borderId="22" xfId="2" applyFont="1" applyBorder="1" applyAlignment="1">
      <alignment vertical="center" wrapText="1"/>
    </xf>
    <xf numFmtId="0" fontId="10" fillId="0" borderId="17" xfId="2" applyFont="1" applyBorder="1" applyAlignment="1">
      <alignment vertical="center" wrapText="1"/>
    </xf>
    <xf numFmtId="0" fontId="10" fillId="0" borderId="22" xfId="2" applyFont="1" applyBorder="1" applyAlignment="1">
      <alignment vertical="center"/>
    </xf>
    <xf numFmtId="0" fontId="10" fillId="0" borderId="17" xfId="2" applyFont="1" applyBorder="1" applyAlignment="1">
      <alignment vertical="center"/>
    </xf>
    <xf numFmtId="0" fontId="10" fillId="0" borderId="18" xfId="2" applyFont="1" applyBorder="1" applyAlignment="1">
      <alignment vertical="center"/>
    </xf>
    <xf numFmtId="0" fontId="10" fillId="0" borderId="29" xfId="2" applyFont="1" applyBorder="1" applyAlignment="1">
      <alignment vertical="center"/>
    </xf>
    <xf numFmtId="0" fontId="10" fillId="0" borderId="15" xfId="2" applyFont="1" applyBorder="1" applyAlignment="1">
      <alignment horizontal="left" vertical="top" wrapText="1"/>
    </xf>
    <xf numFmtId="0" fontId="10" fillId="0" borderId="14" xfId="2" applyFont="1" applyBorder="1" applyAlignment="1">
      <alignment horizontal="left" vertical="top" wrapText="1"/>
    </xf>
    <xf numFmtId="0" fontId="10" fillId="0" borderId="9" xfId="2" applyFont="1" applyBorder="1" applyAlignment="1">
      <alignment horizontal="center" vertical="top" wrapText="1"/>
    </xf>
    <xf numFmtId="0" fontId="10" fillId="0" borderId="23" xfId="2" applyFont="1" applyBorder="1" applyAlignment="1">
      <alignment horizontal="center" vertical="top" wrapText="1"/>
    </xf>
    <xf numFmtId="0" fontId="10" fillId="0" borderId="27" xfId="2" applyFont="1" applyBorder="1" applyAlignment="1">
      <alignment horizontal="left" vertical="center" wrapText="1"/>
    </xf>
    <xf numFmtId="0" fontId="2" fillId="0" borderId="28" xfId="2" applyBorder="1" applyAlignment="1">
      <alignment horizontal="left" vertical="center" wrapText="1"/>
    </xf>
    <xf numFmtId="0" fontId="5" fillId="0" borderId="15" xfId="2" applyFont="1" applyBorder="1" applyAlignment="1">
      <alignment horizontal="left" vertical="center" wrapText="1"/>
    </xf>
    <xf numFmtId="0" fontId="24" fillId="0" borderId="14" xfId="2" applyFont="1" applyBorder="1" applyAlignment="1">
      <alignment horizontal="left" vertical="center" wrapText="1"/>
    </xf>
    <xf numFmtId="0" fontId="10" fillId="0" borderId="5" xfId="2" applyFont="1" applyBorder="1" applyAlignment="1">
      <alignment horizontal="left" vertical="top" wrapText="1"/>
    </xf>
    <xf numFmtId="0" fontId="10" fillId="0" borderId="1" xfId="2" applyFont="1" applyBorder="1" applyAlignment="1">
      <alignment horizontal="left" vertical="top" wrapText="1"/>
    </xf>
    <xf numFmtId="0" fontId="11" fillId="0" borderId="0" xfId="2" applyFont="1" applyAlignment="1">
      <alignment vertical="center"/>
    </xf>
    <xf numFmtId="0" fontId="10" fillId="0" borderId="31" xfId="2" applyFont="1" applyBorder="1" applyAlignment="1">
      <alignment vertical="center"/>
    </xf>
    <xf numFmtId="0" fontId="10" fillId="0" borderId="10" xfId="2" applyFont="1" applyBorder="1" applyAlignment="1">
      <alignment vertical="center"/>
    </xf>
    <xf numFmtId="0" fontId="15" fillId="0" borderId="0" xfId="2" applyFont="1" applyAlignment="1">
      <alignment horizontal="center" vertical="center"/>
    </xf>
    <xf numFmtId="0" fontId="11" fillId="0" borderId="0" xfId="2" applyFont="1" applyAlignment="1">
      <alignment vertical="center" wrapText="1"/>
    </xf>
    <xf numFmtId="0" fontId="16" fillId="0" borderId="0" xfId="2" applyFont="1" applyAlignment="1">
      <alignment vertical="center" wrapText="1"/>
    </xf>
    <xf numFmtId="0" fontId="4" fillId="0" borderId="0" xfId="2" applyFont="1" applyAlignment="1">
      <alignment horizontal="center" vertical="center"/>
    </xf>
    <xf numFmtId="0" fontId="3" fillId="0" borderId="0" xfId="2" applyFont="1" applyAlignment="1">
      <alignment vertical="center"/>
    </xf>
    <xf numFmtId="0" fontId="4" fillId="0" borderId="0" xfId="2" applyFont="1" applyAlignment="1">
      <alignment vertical="center"/>
    </xf>
    <xf numFmtId="0" fontId="15" fillId="0" borderId="0" xfId="2" applyFont="1" applyAlignment="1">
      <alignment horizontal="center" vertical="center" wrapText="1"/>
    </xf>
    <xf numFmtId="0" fontId="2" fillId="0" borderId="0" xfId="2" applyAlignment="1">
      <alignment horizontal="center" vertical="center" wrapText="1"/>
    </xf>
    <xf numFmtId="0" fontId="2" fillId="0" borderId="0" xfId="2" applyAlignment="1">
      <alignment horizontal="justify" vertical="center" wrapText="1"/>
    </xf>
    <xf numFmtId="0" fontId="3" fillId="0" borderId="24" xfId="2" applyFont="1" applyBorder="1" applyAlignment="1">
      <alignment horizontal="center" vertical="center" wrapText="1"/>
    </xf>
    <xf numFmtId="0" fontId="0" fillId="0" borderId="6"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 xfId="0" applyBorder="1" applyAlignment="1">
      <alignment horizontal="center" vertical="center" wrapText="1"/>
    </xf>
    <xf numFmtId="0" fontId="0" fillId="0" borderId="19" xfId="0" applyBorder="1" applyAlignment="1">
      <alignment horizontal="center" vertical="center" wrapText="1"/>
    </xf>
    <xf numFmtId="0" fontId="3" fillId="0" borderId="0" xfId="2" applyFont="1" applyAlignment="1">
      <alignment horizontal="left" vertical="top" wrapText="1"/>
    </xf>
    <xf numFmtId="0" fontId="2" fillId="0" borderId="0" xfId="2" applyAlignment="1">
      <alignment vertical="center"/>
    </xf>
    <xf numFmtId="0" fontId="4" fillId="0" borderId="0" xfId="2" applyFont="1" applyAlignment="1">
      <alignment horizontal="distributed" vertical="top" wrapText="1"/>
    </xf>
    <xf numFmtId="0" fontId="2" fillId="0" borderId="0" xfId="2" applyAlignment="1">
      <alignment horizontal="distributed" vertical="top" wrapText="1"/>
    </xf>
    <xf numFmtId="0" fontId="4" fillId="0" borderId="0" xfId="2" applyFont="1" applyAlignment="1">
      <alignment vertical="top" wrapText="1"/>
    </xf>
    <xf numFmtId="0" fontId="2" fillId="0" borderId="0" xfId="2" applyAlignment="1">
      <alignment vertical="top" wrapText="1"/>
    </xf>
    <xf numFmtId="0" fontId="4" fillId="0" borderId="0" xfId="2" applyFont="1" applyAlignment="1">
      <alignment horizontal="distributed" vertical="center" wrapText="1"/>
    </xf>
    <xf numFmtId="0" fontId="2" fillId="0" borderId="0" xfId="2" applyAlignment="1">
      <alignment horizontal="distributed" vertical="center" wrapText="1"/>
    </xf>
    <xf numFmtId="0" fontId="2" fillId="0" borderId="0" xfId="2" applyAlignment="1">
      <alignment horizontal="left" vertical="top" wrapText="1"/>
    </xf>
    <xf numFmtId="0" fontId="4" fillId="0" borderId="24" xfId="2" applyFont="1" applyBorder="1" applyAlignment="1">
      <alignment horizontal="left" vertical="top" wrapText="1"/>
    </xf>
    <xf numFmtId="0" fontId="2" fillId="0" borderId="25" xfId="2" applyBorder="1" applyAlignment="1">
      <alignment horizontal="left" vertical="top" wrapText="1"/>
    </xf>
    <xf numFmtId="0" fontId="0" fillId="0" borderId="26" xfId="0" applyBorder="1" applyAlignment="1">
      <alignment horizontal="left" vertical="top" wrapText="1"/>
    </xf>
    <xf numFmtId="0" fontId="0" fillId="0" borderId="19" xfId="0" applyBorder="1" applyAlignment="1">
      <alignment horizontal="left" vertical="top" wrapText="1"/>
    </xf>
    <xf numFmtId="1" fontId="4" fillId="0" borderId="8" xfId="2" applyNumberFormat="1" applyFont="1" applyBorder="1" applyAlignment="1">
      <alignment horizontal="center" vertical="center"/>
    </xf>
    <xf numFmtId="1" fontId="4" fillId="0" borderId="15" xfId="2" applyNumberFormat="1" applyFont="1" applyBorder="1" applyAlignment="1">
      <alignment horizontal="center" vertical="center"/>
    </xf>
    <xf numFmtId="0" fontId="4" fillId="0" borderId="5" xfId="2" applyFont="1" applyBorder="1" applyAlignment="1">
      <alignment horizontal="center" vertical="center"/>
    </xf>
    <xf numFmtId="0" fontId="4" fillId="0" borderId="1" xfId="2" applyFont="1" applyBorder="1" applyAlignment="1">
      <alignment horizontal="center" vertical="center"/>
    </xf>
    <xf numFmtId="0" fontId="4" fillId="0" borderId="16" xfId="2" applyFont="1" applyBorder="1" applyAlignment="1">
      <alignment horizontal="center" vertical="center"/>
    </xf>
    <xf numFmtId="0" fontId="12" fillId="0" borderId="7" xfId="2" applyFont="1" applyBorder="1" applyAlignment="1">
      <alignment horizontal="center" vertical="top" wrapText="1"/>
    </xf>
    <xf numFmtId="0" fontId="12" fillId="0" borderId="4" xfId="2" applyFont="1" applyBorder="1" applyAlignment="1">
      <alignment horizontal="center" vertical="top" wrapText="1"/>
    </xf>
    <xf numFmtId="0" fontId="4" fillId="0" borderId="0" xfId="2" applyFont="1" applyAlignment="1">
      <alignment vertical="center" wrapText="1"/>
    </xf>
    <xf numFmtId="0" fontId="4" fillId="0" borderId="5" xfId="2" applyFont="1" applyBorder="1" applyAlignment="1">
      <alignment horizontal="center" vertical="center" wrapText="1"/>
    </xf>
    <xf numFmtId="0" fontId="4" fillId="0" borderId="1" xfId="2" applyFont="1" applyBorder="1" applyAlignment="1">
      <alignment horizontal="center" vertical="center" wrapText="1"/>
    </xf>
    <xf numFmtId="0" fontId="4" fillId="0" borderId="16"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16" xfId="2" applyFont="1" applyBorder="1" applyAlignment="1">
      <alignment horizontal="left" vertical="top" wrapText="1"/>
    </xf>
    <xf numFmtId="0" fontId="12" fillId="0" borderId="5" xfId="2" applyFont="1" applyBorder="1" applyAlignment="1">
      <alignment horizontal="center" vertical="top" wrapText="1"/>
    </xf>
    <xf numFmtId="0" fontId="12" fillId="0" borderId="1" xfId="2" applyFont="1" applyBorder="1" applyAlignment="1">
      <alignment horizontal="center" vertical="top" wrapText="1"/>
    </xf>
    <xf numFmtId="0" fontId="19" fillId="0" borderId="1" xfId="0" applyFont="1" applyBorder="1" applyAlignment="1">
      <alignment horizontal="center" vertical="top" wrapText="1"/>
    </xf>
    <xf numFmtId="0" fontId="0" fillId="0" borderId="16" xfId="0" applyBorder="1" applyAlignment="1">
      <alignment horizontal="center" vertical="top" wrapText="1"/>
    </xf>
    <xf numFmtId="0" fontId="4" fillId="0" borderId="0" xfId="2" applyFont="1" applyAlignment="1">
      <alignment horizontal="left" vertical="center"/>
    </xf>
    <xf numFmtId="0" fontId="4" fillId="0" borderId="25" xfId="2" applyFont="1" applyBorder="1" applyAlignment="1">
      <alignment horizontal="left" vertical="top" wrapText="1"/>
    </xf>
    <xf numFmtId="0" fontId="10" fillId="0" borderId="13" xfId="2" applyFont="1" applyBorder="1" applyAlignment="1">
      <alignment horizontal="center" vertical="center"/>
    </xf>
    <xf numFmtId="0" fontId="10" fillId="0" borderId="30" xfId="2" applyFont="1" applyBorder="1" applyAlignment="1">
      <alignment horizontal="center" vertical="center"/>
    </xf>
    <xf numFmtId="0" fontId="9" fillId="0" borderId="8" xfId="2" applyFont="1" applyBorder="1" applyAlignment="1">
      <alignment vertical="center"/>
    </xf>
    <xf numFmtId="0" fontId="9" fillId="0" borderId="15" xfId="2" applyFont="1" applyBorder="1" applyAlignment="1">
      <alignment vertical="center"/>
    </xf>
    <xf numFmtId="0" fontId="9" fillId="0" borderId="9" xfId="2" applyFont="1" applyBorder="1" applyAlignment="1">
      <alignment vertical="center"/>
    </xf>
    <xf numFmtId="0" fontId="9" fillId="0" borderId="23" xfId="2" applyFont="1" applyBorder="1" applyAlignment="1">
      <alignment vertical="center"/>
    </xf>
    <xf numFmtId="0" fontId="0" fillId="0" borderId="33" xfId="0" applyBorder="1" applyAlignment="1">
      <alignment horizontal="left" vertical="top" wrapText="1"/>
    </xf>
    <xf numFmtId="0" fontId="0" fillId="0" borderId="34" xfId="0" applyBorder="1" applyAlignment="1">
      <alignment horizontal="left" vertical="top" wrapText="1"/>
    </xf>
    <xf numFmtId="0" fontId="10" fillId="0" borderId="3" xfId="2" applyFont="1" applyBorder="1" applyAlignment="1">
      <alignment horizontal="left" vertical="top" wrapText="1"/>
    </xf>
    <xf numFmtId="0" fontId="10" fillId="0" borderId="11" xfId="2" applyFont="1" applyBorder="1" applyAlignment="1">
      <alignment horizontal="left" vertical="top" wrapText="1"/>
    </xf>
    <xf numFmtId="0" fontId="10" fillId="0" borderId="27" xfId="2" applyFont="1" applyBorder="1" applyAlignment="1">
      <alignment horizontal="left" vertical="top" wrapText="1"/>
    </xf>
    <xf numFmtId="0" fontId="10" fillId="0" borderId="8" xfId="2" applyFont="1" applyBorder="1" applyAlignment="1">
      <alignment vertical="center" wrapText="1"/>
    </xf>
    <xf numFmtId="0" fontId="10" fillId="0" borderId="15" xfId="2" applyFont="1" applyBorder="1" applyAlignment="1">
      <alignment horizontal="left" vertical="center" wrapText="1"/>
    </xf>
    <xf numFmtId="0" fontId="2" fillId="0" borderId="14" xfId="2" applyBorder="1" applyAlignment="1">
      <alignment horizontal="left" vertical="center" wrapText="1"/>
    </xf>
    <xf numFmtId="0" fontId="10" fillId="0" borderId="3" xfId="2" applyFont="1" applyBorder="1" applyAlignment="1">
      <alignment horizontal="left" vertical="center" wrapText="1"/>
    </xf>
    <xf numFmtId="0" fontId="2" fillId="0" borderId="3" xfId="2" applyBorder="1" applyAlignment="1">
      <alignment horizontal="left" vertical="center" wrapText="1"/>
    </xf>
    <xf numFmtId="0" fontId="2" fillId="0" borderId="5" xfId="2" applyBorder="1" applyAlignment="1">
      <alignment horizontal="left" vertical="center" wrapText="1"/>
    </xf>
    <xf numFmtId="0" fontId="10" fillId="0" borderId="15" xfId="2" applyFont="1" applyBorder="1" applyAlignment="1">
      <alignment vertical="center" wrapText="1"/>
    </xf>
    <xf numFmtId="0" fontId="10" fillId="0" borderId="14" xfId="2" applyFont="1" applyBorder="1" applyAlignment="1">
      <alignment vertical="center" wrapText="1"/>
    </xf>
    <xf numFmtId="0" fontId="10" fillId="0" borderId="20" xfId="2" applyFont="1" applyBorder="1" applyAlignment="1">
      <alignment horizontal="left" vertical="top" wrapText="1"/>
    </xf>
    <xf numFmtId="0" fontId="0" fillId="0" borderId="41" xfId="0" applyBorder="1" applyAlignment="1">
      <alignment horizontal="left" vertical="top" wrapText="1"/>
    </xf>
    <xf numFmtId="0" fontId="0" fillId="0" borderId="21" xfId="0" applyBorder="1" applyAlignment="1">
      <alignment horizontal="left" vertical="top" wrapText="1"/>
    </xf>
    <xf numFmtId="0" fontId="10" fillId="0" borderId="23" xfId="2" applyFont="1" applyBorder="1" applyAlignment="1">
      <alignment horizontal="left" vertical="center" wrapText="1"/>
    </xf>
    <xf numFmtId="0" fontId="2" fillId="0" borderId="31" xfId="2" applyBorder="1" applyAlignment="1">
      <alignment horizontal="left" vertical="center" wrapText="1"/>
    </xf>
    <xf numFmtId="0" fontId="3" fillId="0" borderId="0" xfId="2" applyFont="1" applyAlignment="1">
      <alignment horizontal="left" vertical="center"/>
    </xf>
    <xf numFmtId="0" fontId="10" fillId="0" borderId="9" xfId="2" applyFont="1" applyBorder="1" applyAlignment="1">
      <alignment horizontal="center" vertical="center" wrapText="1"/>
    </xf>
    <xf numFmtId="0" fontId="10" fillId="0" borderId="23" xfId="2" applyFont="1" applyBorder="1" applyAlignment="1">
      <alignment horizontal="center" vertical="center" wrapText="1"/>
    </xf>
    <xf numFmtId="0" fontId="4" fillId="0" borderId="22" xfId="2" applyFont="1" applyBorder="1" applyAlignment="1">
      <alignment horizontal="left" vertical="top" wrapText="1"/>
    </xf>
    <xf numFmtId="0" fontId="4" fillId="0" borderId="17" xfId="2" applyFont="1" applyBorder="1" applyAlignment="1">
      <alignment horizontal="left" vertical="top" wrapText="1"/>
    </xf>
    <xf numFmtId="0" fontId="4" fillId="0" borderId="3" xfId="2" applyFont="1" applyBorder="1" applyAlignment="1">
      <alignment horizontal="center" vertical="center" wrapText="1"/>
    </xf>
    <xf numFmtId="0" fontId="10" fillId="0" borderId="18" xfId="2" applyFont="1" applyBorder="1" applyAlignment="1">
      <alignment horizontal="left" vertical="top" wrapText="1"/>
    </xf>
    <xf numFmtId="0" fontId="10" fillId="0" borderId="35" xfId="2" applyFont="1" applyBorder="1" applyAlignment="1">
      <alignment horizontal="left" vertical="top" wrapText="1"/>
    </xf>
    <xf numFmtId="0" fontId="5" fillId="0" borderId="43" xfId="2" applyFont="1" applyBorder="1" applyAlignment="1">
      <alignment horizontal="left" vertical="top" wrapText="1"/>
    </xf>
    <xf numFmtId="0" fontId="5" fillId="0" borderId="44" xfId="2" applyFont="1" applyBorder="1" applyAlignment="1">
      <alignment horizontal="left" vertical="top" wrapText="1"/>
    </xf>
    <xf numFmtId="2" fontId="4" fillId="0" borderId="3" xfId="2" applyNumberFormat="1" applyFont="1" applyBorder="1" applyAlignment="1">
      <alignment horizontal="left" vertical="center"/>
    </xf>
    <xf numFmtId="2" fontId="3" fillId="0" borderId="3" xfId="2" applyNumberFormat="1" applyFont="1" applyBorder="1" applyAlignment="1">
      <alignment horizontal="left" vertical="center"/>
    </xf>
    <xf numFmtId="0" fontId="3" fillId="0" borderId="7" xfId="2" applyFont="1" applyBorder="1" applyAlignment="1">
      <alignment vertical="center" wrapText="1"/>
    </xf>
    <xf numFmtId="49" fontId="12" fillId="0" borderId="7" xfId="2" applyNumberFormat="1" applyFont="1" applyBorder="1" applyAlignment="1">
      <alignment horizontal="center" vertical="center"/>
    </xf>
    <xf numFmtId="0" fontId="10" fillId="0" borderId="46" xfId="2" applyFont="1" applyBorder="1" applyAlignment="1">
      <alignment vertical="center"/>
    </xf>
    <xf numFmtId="0" fontId="23" fillId="0" borderId="3" xfId="2" applyFont="1" applyBorder="1" applyAlignment="1">
      <alignment horizontal="justify" vertical="center"/>
    </xf>
    <xf numFmtId="3" fontId="4" fillId="0" borderId="3" xfId="2" applyNumberFormat="1" applyFont="1" applyBorder="1" applyAlignment="1">
      <alignment vertical="center"/>
    </xf>
    <xf numFmtId="1" fontId="10" fillId="0" borderId="4" xfId="2" applyNumberFormat="1" applyFont="1" applyBorder="1" applyAlignment="1">
      <alignment horizontal="center" vertical="center"/>
    </xf>
    <xf numFmtId="1" fontId="12" fillId="0" borderId="10" xfId="2" applyNumberFormat="1" applyFont="1" applyBorder="1" applyAlignment="1">
      <alignment horizontal="center" vertical="center"/>
    </xf>
    <xf numFmtId="1" fontId="10" fillId="0" borderId="7" xfId="2" applyNumberFormat="1" applyFont="1" applyBorder="1" applyAlignment="1">
      <alignment horizontal="center" vertical="center"/>
    </xf>
    <xf numFmtId="1" fontId="12" fillId="0" borderId="9" xfId="2" applyNumberFormat="1" applyFont="1" applyBorder="1" applyAlignment="1">
      <alignment horizontal="center" vertical="center"/>
    </xf>
    <xf numFmtId="1" fontId="12" fillId="0" borderId="7" xfId="2" applyNumberFormat="1" applyFont="1" applyBorder="1" applyAlignment="1">
      <alignment horizontal="center" vertical="center"/>
    </xf>
    <xf numFmtId="1" fontId="3" fillId="0" borderId="4" xfId="2" applyNumberFormat="1" applyFont="1" applyBorder="1" applyAlignment="1">
      <alignment horizontal="center" vertical="center"/>
    </xf>
    <xf numFmtId="1" fontId="10" fillId="0" borderId="3" xfId="2" applyNumberFormat="1" applyFont="1" applyBorder="1" applyAlignment="1">
      <alignment horizontal="center" vertical="center"/>
    </xf>
    <xf numFmtId="3" fontId="12" fillId="0" borderId="3" xfId="2" applyNumberFormat="1" applyFont="1" applyBorder="1" applyAlignment="1">
      <alignment horizontal="center" vertical="center"/>
    </xf>
    <xf numFmtId="3" fontId="12" fillId="0" borderId="4" xfId="2" applyNumberFormat="1" applyFont="1" applyBorder="1" applyAlignment="1">
      <alignment horizontal="center" vertical="center"/>
    </xf>
    <xf numFmtId="3" fontId="12" fillId="0" borderId="36" xfId="2" applyNumberFormat="1" applyFont="1" applyBorder="1" applyAlignment="1">
      <alignment horizontal="center" vertical="center"/>
    </xf>
    <xf numFmtId="3" fontId="12" fillId="0" borderId="8" xfId="2" applyNumberFormat="1" applyFont="1" applyBorder="1" applyAlignment="1">
      <alignment horizontal="center" vertical="center"/>
    </xf>
    <xf numFmtId="3" fontId="12" fillId="0" borderId="7" xfId="2" applyNumberFormat="1" applyFont="1" applyBorder="1" applyAlignment="1">
      <alignment horizontal="center" vertical="center"/>
    </xf>
    <xf numFmtId="3" fontId="12" fillId="0" borderId="45" xfId="2" applyNumberFormat="1" applyFont="1" applyBorder="1" applyAlignment="1">
      <alignment horizontal="center" vertical="center"/>
    </xf>
    <xf numFmtId="3" fontId="12" fillId="0" borderId="18" xfId="2" applyNumberFormat="1" applyFont="1" applyBorder="1" applyAlignment="1">
      <alignment horizontal="center" vertical="center"/>
    </xf>
    <xf numFmtId="3" fontId="5" fillId="0" borderId="3" xfId="2" applyNumberFormat="1" applyFont="1" applyBorder="1" applyAlignment="1">
      <alignment vertical="center"/>
    </xf>
    <xf numFmtId="3" fontId="5" fillId="0" borderId="36" xfId="2" applyNumberFormat="1" applyFont="1" applyBorder="1" applyAlignment="1">
      <alignment vertical="center"/>
    </xf>
    <xf numFmtId="3" fontId="5" fillId="0" borderId="8" xfId="2" applyNumberFormat="1" applyFont="1" applyBorder="1" applyAlignment="1">
      <alignment vertical="center"/>
    </xf>
    <xf numFmtId="3" fontId="23" fillId="0" borderId="3" xfId="2" applyNumberFormat="1" applyFont="1" applyBorder="1" applyAlignment="1">
      <alignment vertical="center"/>
    </xf>
    <xf numFmtId="3" fontId="23" fillId="0" borderId="42" xfId="2" applyNumberFormat="1" applyFont="1" applyBorder="1" applyAlignment="1">
      <alignment vertical="center"/>
    </xf>
    <xf numFmtId="3" fontId="23" fillId="0" borderId="43" xfId="2" applyNumberFormat="1" applyFont="1" applyBorder="1" applyAlignment="1">
      <alignment vertical="center"/>
    </xf>
    <xf numFmtId="3" fontId="3" fillId="0" borderId="3" xfId="2" applyNumberFormat="1" applyFont="1" applyBorder="1" applyAlignment="1">
      <alignment horizontal="center" vertical="center"/>
    </xf>
    <xf numFmtId="3" fontId="10" fillId="0" borderId="3" xfId="2" applyNumberFormat="1" applyFont="1" applyBorder="1" applyAlignment="1">
      <alignment horizontal="center" vertical="center"/>
    </xf>
    <xf numFmtId="3" fontId="10" fillId="0" borderId="12" xfId="2" applyNumberFormat="1" applyFont="1" applyBorder="1" applyAlignment="1">
      <alignment horizontal="center" vertical="center"/>
    </xf>
    <xf numFmtId="3" fontId="10" fillId="0" borderId="40" xfId="2" applyNumberFormat="1" applyFont="1" applyBorder="1" applyAlignment="1">
      <alignment horizontal="center" vertical="center"/>
    </xf>
    <xf numFmtId="3" fontId="10" fillId="0" borderId="13" xfId="2" applyNumberFormat="1" applyFont="1" applyBorder="1" applyAlignment="1">
      <alignment horizontal="center" vertical="center"/>
    </xf>
    <xf numFmtId="3" fontId="10" fillId="0" borderId="7" xfId="2" applyNumberFormat="1" applyFont="1" applyBorder="1" applyAlignment="1">
      <alignment horizontal="center" vertical="center"/>
    </xf>
    <xf numFmtId="49" fontId="12" fillId="0" borderId="3" xfId="2" applyNumberFormat="1" applyFont="1" applyBorder="1" applyAlignment="1">
      <alignment horizontal="center" vertical="center" wrapText="1" shrinkToFit="1"/>
    </xf>
    <xf numFmtId="0" fontId="3" fillId="0" borderId="7" xfId="2" applyFont="1" applyBorder="1" applyAlignment="1">
      <alignment horizontal="left" vertical="center" wrapText="1" shrinkToFit="1"/>
    </xf>
    <xf numFmtId="49" fontId="12" fillId="0" borderId="3" xfId="2" applyNumberFormat="1" applyFont="1" applyBorder="1" applyAlignment="1">
      <alignment horizontal="center" vertical="center" wrapText="1"/>
    </xf>
    <xf numFmtId="0" fontId="10" fillId="0" borderId="3" xfId="2" applyFont="1" applyBorder="1" applyAlignment="1">
      <alignment vertical="center" wrapText="1" shrinkToFit="1"/>
    </xf>
    <xf numFmtId="0" fontId="10" fillId="0" borderId="7" xfId="2" applyFont="1" applyBorder="1" applyAlignment="1">
      <alignment horizontal="left" vertical="center" wrapText="1"/>
    </xf>
    <xf numFmtId="0" fontId="12" fillId="0" borderId="4" xfId="2" applyFont="1" applyBorder="1" applyAlignment="1">
      <alignment vertical="center" wrapText="1" shrinkToFit="1"/>
    </xf>
    <xf numFmtId="164" fontId="10" fillId="0" borderId="0" xfId="2" applyNumberFormat="1" applyFont="1" applyAlignment="1">
      <alignment vertical="center"/>
    </xf>
    <xf numFmtId="0" fontId="26" fillId="0" borderId="0" xfId="0" applyFont="1"/>
    <xf numFmtId="0" fontId="10" fillId="0" borderId="7" xfId="2" applyFont="1" applyBorder="1" applyAlignment="1">
      <alignment horizontal="justify" vertical="center" wrapText="1" shrinkToFit="1"/>
    </xf>
    <xf numFmtId="0" fontId="12" fillId="0" borderId="3" xfId="2" applyFont="1" applyBorder="1" applyAlignment="1">
      <alignment vertical="center" wrapText="1" shrinkToFit="1"/>
    </xf>
    <xf numFmtId="0" fontId="10" fillId="0" borderId="7" xfId="2" applyFont="1" applyBorder="1" applyAlignment="1">
      <alignment vertical="center" wrapText="1" shrinkToFit="1"/>
    </xf>
    <xf numFmtId="0" fontId="12" fillId="0" borderId="7" xfId="2" applyFont="1" applyBorder="1" applyAlignment="1">
      <alignment vertical="center" wrapText="1" shrinkToFit="1"/>
    </xf>
    <xf numFmtId="1" fontId="10" fillId="0" borderId="9" xfId="2" applyNumberFormat="1" applyFont="1" applyBorder="1" applyAlignment="1">
      <alignment vertical="center"/>
    </xf>
    <xf numFmtId="1" fontId="10" fillId="0" borderId="10" xfId="2" applyNumberFormat="1" applyFont="1" applyBorder="1" applyAlignment="1">
      <alignment vertical="center"/>
    </xf>
    <xf numFmtId="1" fontId="10" fillId="0" borderId="18" xfId="2" applyNumberFormat="1" applyFont="1" applyBorder="1" applyAlignment="1">
      <alignment vertical="center"/>
    </xf>
    <xf numFmtId="1" fontId="10" fillId="0" borderId="10" xfId="2" applyNumberFormat="1" applyFont="1" applyBorder="1" applyAlignment="1">
      <alignment horizontal="center" vertical="center"/>
    </xf>
    <xf numFmtId="0" fontId="27" fillId="0" borderId="4" xfId="2" applyFont="1" applyBorder="1" applyAlignment="1">
      <alignment vertical="center" wrapText="1"/>
    </xf>
    <xf numFmtId="0" fontId="10" fillId="0" borderId="4" xfId="2" applyFont="1" applyBorder="1" applyAlignment="1">
      <alignment vertical="center" wrapText="1" shrinkToFit="1"/>
    </xf>
    <xf numFmtId="3" fontId="10" fillId="0" borderId="4" xfId="2" applyNumberFormat="1" applyFont="1" applyBorder="1" applyAlignment="1">
      <alignment horizontal="center" vertical="center"/>
    </xf>
    <xf numFmtId="0" fontId="10" fillId="0" borderId="8" xfId="2" applyFont="1" applyBorder="1" applyAlignment="1">
      <alignment horizontal="left" vertical="top" wrapText="1"/>
    </xf>
    <xf numFmtId="1" fontId="5" fillId="0" borderId="3" xfId="2" applyNumberFormat="1" applyFont="1" applyBorder="1" applyAlignment="1">
      <alignment horizontal="right" vertical="center" wrapText="1"/>
    </xf>
    <xf numFmtId="1" fontId="5" fillId="0" borderId="16" xfId="2" applyNumberFormat="1" applyFont="1" applyBorder="1" applyAlignment="1">
      <alignment horizontal="right" vertical="center" wrapText="1"/>
    </xf>
    <xf numFmtId="3" fontId="10" fillId="0" borderId="36" xfId="2" applyNumberFormat="1" applyFont="1" applyBorder="1" applyAlignment="1">
      <alignment horizontal="center" vertical="center"/>
    </xf>
    <xf numFmtId="3" fontId="10" fillId="0" borderId="8" xfId="2" applyNumberFormat="1" applyFont="1" applyBorder="1" applyAlignment="1">
      <alignment horizontal="center" vertical="center"/>
    </xf>
    <xf numFmtId="1" fontId="4" fillId="0" borderId="16" xfId="2" applyNumberFormat="1" applyFont="1" applyBorder="1" applyAlignment="1">
      <alignment horizontal="center" vertical="center"/>
    </xf>
    <xf numFmtId="1" fontId="12" fillId="0" borderId="37" xfId="2" applyNumberFormat="1" applyFont="1" applyBorder="1" applyAlignment="1">
      <alignment horizontal="center" vertical="center"/>
    </xf>
    <xf numFmtId="3" fontId="12" fillId="0" borderId="16" xfId="2" applyNumberFormat="1" applyFont="1" applyBorder="1" applyAlignment="1">
      <alignment horizontal="center" vertical="center"/>
    </xf>
    <xf numFmtId="3" fontId="12" fillId="0" borderId="39" xfId="2" applyNumberFormat="1" applyFont="1" applyBorder="1" applyAlignment="1">
      <alignment horizontal="center" vertical="center"/>
    </xf>
    <xf numFmtId="3" fontId="12" fillId="0" borderId="10" xfId="2" applyNumberFormat="1" applyFont="1" applyBorder="1" applyAlignment="1">
      <alignment horizontal="center" vertical="center"/>
    </xf>
    <xf numFmtId="1" fontId="12" fillId="0" borderId="3" xfId="2" applyNumberFormat="1" applyFont="1" applyFill="1" applyBorder="1" applyAlignment="1">
      <alignment horizontal="center" vertical="center"/>
    </xf>
    <xf numFmtId="1" fontId="12" fillId="0" borderId="15" xfId="2" applyNumberFormat="1" applyFont="1" applyFill="1" applyBorder="1" applyAlignment="1">
      <alignment horizontal="center" vertical="center"/>
    </xf>
    <xf numFmtId="3" fontId="10" fillId="0" borderId="3" xfId="2" applyNumberFormat="1" applyFont="1" applyFill="1" applyBorder="1" applyAlignment="1">
      <alignment horizontal="center" vertical="center"/>
    </xf>
  </cellXfs>
  <cellStyles count="3">
    <cellStyle name="Обычный" xfId="0" builtinId="0"/>
    <cellStyle name="Обычный 2" xfId="2" xr:uid="{00000000-0005-0000-0000-000001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9"/>
  <sheetViews>
    <sheetView tabSelected="1" topLeftCell="A185" workbookViewId="0">
      <selection activeCell="L181" sqref="L181"/>
    </sheetView>
  </sheetViews>
  <sheetFormatPr defaultRowHeight="14.4" x14ac:dyDescent="0.3"/>
  <cols>
    <col min="1" max="1" width="30.6640625" customWidth="1"/>
    <col min="2" max="13" width="12.6640625" customWidth="1"/>
  </cols>
  <sheetData>
    <row r="1" spans="1:13" ht="150" customHeight="1" x14ac:dyDescent="0.3">
      <c r="A1" s="1"/>
      <c r="B1" s="1"/>
      <c r="C1" s="1"/>
      <c r="D1" s="1"/>
      <c r="E1" s="1"/>
      <c r="F1" s="1"/>
      <c r="G1" s="1"/>
      <c r="H1" s="1"/>
      <c r="I1" s="1"/>
      <c r="J1" s="1"/>
      <c r="K1" s="1"/>
      <c r="L1" s="1"/>
      <c r="M1" s="1"/>
    </row>
    <row r="2" spans="1:13" ht="22.8" x14ac:dyDescent="0.3">
      <c r="A2" s="216" t="s">
        <v>0</v>
      </c>
      <c r="B2" s="216"/>
      <c r="C2" s="216"/>
      <c r="D2" s="216"/>
      <c r="E2" s="216"/>
      <c r="F2" s="216"/>
      <c r="G2" s="216"/>
      <c r="H2" s="216"/>
      <c r="I2" s="216"/>
      <c r="J2" s="216"/>
      <c r="K2" s="216"/>
      <c r="L2" s="216"/>
      <c r="M2" s="216"/>
    </row>
    <row r="3" spans="1:13" ht="22.95" x14ac:dyDescent="0.3">
      <c r="A3" s="22"/>
      <c r="B3" s="22"/>
      <c r="C3" s="22"/>
      <c r="D3" s="22"/>
      <c r="E3" s="22"/>
      <c r="F3" s="22"/>
      <c r="G3" s="22"/>
      <c r="H3" s="22"/>
      <c r="I3" s="22"/>
      <c r="J3" s="22"/>
      <c r="K3" s="22"/>
      <c r="L3" s="22"/>
      <c r="M3" s="22"/>
    </row>
    <row r="4" spans="1:13" ht="22.8" x14ac:dyDescent="0.3">
      <c r="A4" s="216" t="s">
        <v>197</v>
      </c>
      <c r="B4" s="216"/>
      <c r="C4" s="216"/>
      <c r="D4" s="216"/>
      <c r="E4" s="216"/>
      <c r="F4" s="216"/>
      <c r="G4" s="216"/>
      <c r="H4" s="216"/>
      <c r="I4" s="216"/>
      <c r="J4" s="216"/>
      <c r="K4" s="216"/>
      <c r="L4" s="216"/>
      <c r="M4" s="216"/>
    </row>
    <row r="5" spans="1:13" ht="22.95" x14ac:dyDescent="0.3">
      <c r="A5" s="22"/>
      <c r="B5" s="22"/>
      <c r="C5" s="22"/>
      <c r="D5" s="22"/>
      <c r="E5" s="22"/>
      <c r="F5" s="22"/>
      <c r="G5" s="22"/>
      <c r="H5" s="22"/>
      <c r="I5" s="22"/>
      <c r="J5" s="22"/>
      <c r="K5" s="22"/>
      <c r="L5" s="22"/>
      <c r="M5" s="22"/>
    </row>
    <row r="6" spans="1:13" x14ac:dyDescent="0.3">
      <c r="A6" s="222" t="s">
        <v>1</v>
      </c>
      <c r="B6" s="223"/>
      <c r="C6" s="223"/>
      <c r="D6" s="223"/>
      <c r="E6" s="223"/>
      <c r="F6" s="223"/>
      <c r="G6" s="223"/>
      <c r="H6" s="223"/>
      <c r="I6" s="223"/>
      <c r="J6" s="223"/>
      <c r="K6" s="223"/>
      <c r="L6" s="223"/>
      <c r="M6" s="223"/>
    </row>
    <row r="7" spans="1:13" x14ac:dyDescent="0.3">
      <c r="A7" s="223"/>
      <c r="B7" s="223"/>
      <c r="C7" s="223"/>
      <c r="D7" s="223"/>
      <c r="E7" s="223"/>
      <c r="F7" s="223"/>
      <c r="G7" s="223"/>
      <c r="H7" s="223"/>
      <c r="I7" s="223"/>
      <c r="J7" s="223"/>
      <c r="K7" s="223"/>
      <c r="L7" s="223"/>
      <c r="M7" s="223"/>
    </row>
    <row r="8" spans="1:13" ht="18" x14ac:dyDescent="0.3">
      <c r="A8" s="219" t="s">
        <v>2</v>
      </c>
      <c r="B8" s="219"/>
      <c r="C8" s="219"/>
      <c r="D8" s="219"/>
      <c r="E8" s="219"/>
      <c r="F8" s="219"/>
      <c r="G8" s="219"/>
      <c r="H8" s="219"/>
      <c r="I8" s="219"/>
      <c r="J8" s="219"/>
      <c r="K8" s="219"/>
      <c r="L8" s="219"/>
      <c r="M8" s="219"/>
    </row>
    <row r="9" spans="1:13" ht="18.149999999999999" x14ac:dyDescent="0.3">
      <c r="A9" s="13"/>
      <c r="B9" s="13"/>
      <c r="C9" s="3"/>
      <c r="D9" s="3"/>
      <c r="E9" s="3"/>
      <c r="F9" s="3"/>
      <c r="G9" s="3"/>
      <c r="H9" s="3"/>
      <c r="I9" s="3"/>
      <c r="J9" s="3"/>
      <c r="K9" s="3"/>
      <c r="L9" s="3"/>
      <c r="M9" s="3"/>
    </row>
    <row r="10" spans="1:13" ht="18.149999999999999" x14ac:dyDescent="0.3">
      <c r="A10" s="220"/>
      <c r="B10" s="220"/>
      <c r="C10" s="221"/>
      <c r="D10" s="221"/>
      <c r="E10" s="221"/>
      <c r="F10" s="221"/>
      <c r="G10" s="221"/>
      <c r="H10" s="221"/>
      <c r="I10" s="221"/>
      <c r="J10" s="221"/>
      <c r="K10" s="221"/>
      <c r="L10" s="221"/>
      <c r="M10" s="221"/>
    </row>
    <row r="11" spans="1:13" ht="20.399999999999999" x14ac:dyDescent="0.3">
      <c r="A11" s="217" t="s">
        <v>3</v>
      </c>
      <c r="B11" s="218"/>
      <c r="C11" s="218"/>
      <c r="D11" s="218"/>
      <c r="E11" s="218"/>
      <c r="F11" s="218"/>
      <c r="G11" s="218"/>
      <c r="H11" s="218"/>
      <c r="I11" s="218"/>
      <c r="J11" s="218"/>
      <c r="K11" s="218"/>
      <c r="L11" s="218"/>
      <c r="M11" s="218"/>
    </row>
    <row r="12" spans="1:13" ht="19.95" x14ac:dyDescent="0.3">
      <c r="A12" s="42"/>
      <c r="B12" s="43"/>
      <c r="C12" s="43"/>
      <c r="D12" s="43"/>
      <c r="E12" s="43"/>
      <c r="F12" s="43"/>
      <c r="G12" s="43"/>
      <c r="H12" s="43"/>
      <c r="I12" s="43"/>
      <c r="J12" s="43"/>
      <c r="K12" s="43"/>
      <c r="L12" s="43"/>
      <c r="M12" s="43"/>
    </row>
    <row r="13" spans="1:13" ht="20.399999999999999" x14ac:dyDescent="0.3">
      <c r="A13" s="217" t="s">
        <v>4</v>
      </c>
      <c r="B13" s="218"/>
      <c r="C13" s="218"/>
      <c r="D13" s="218"/>
      <c r="E13" s="218"/>
      <c r="F13" s="218"/>
      <c r="G13" s="218"/>
      <c r="H13" s="218"/>
      <c r="I13" s="218"/>
      <c r="J13" s="218"/>
      <c r="K13" s="218"/>
      <c r="L13" s="218"/>
      <c r="M13" s="218"/>
    </row>
    <row r="14" spans="1:13" ht="20.100000000000001" customHeight="1" x14ac:dyDescent="0.3">
      <c r="A14" s="42"/>
      <c r="B14" s="43"/>
      <c r="C14" s="43"/>
      <c r="D14" s="43"/>
      <c r="E14" s="43"/>
      <c r="F14" s="43"/>
      <c r="G14" s="43"/>
      <c r="H14" s="43"/>
      <c r="I14" s="43"/>
      <c r="J14" s="43"/>
      <c r="K14" s="43"/>
      <c r="L14" s="43"/>
      <c r="M14" s="43"/>
    </row>
    <row r="15" spans="1:13" ht="20.100000000000001" customHeight="1" x14ac:dyDescent="0.3">
      <c r="A15" s="235" t="s">
        <v>188</v>
      </c>
      <c r="B15" s="236"/>
      <c r="C15" s="236"/>
      <c r="D15" s="236"/>
      <c r="E15" s="236"/>
      <c r="F15" s="236"/>
      <c r="G15" s="236"/>
      <c r="H15" s="236"/>
      <c r="I15" s="236"/>
      <c r="J15" s="236"/>
      <c r="K15" s="236"/>
      <c r="L15" s="236"/>
      <c r="M15" s="236"/>
    </row>
    <row r="16" spans="1:13" ht="20.100000000000001" customHeight="1" x14ac:dyDescent="0.3">
      <c r="A16" s="236"/>
      <c r="B16" s="236"/>
      <c r="C16" s="236"/>
      <c r="D16" s="236"/>
      <c r="E16" s="236"/>
      <c r="F16" s="236"/>
      <c r="G16" s="236"/>
      <c r="H16" s="236"/>
      <c r="I16" s="236"/>
      <c r="J16" s="236"/>
      <c r="K16" s="236"/>
      <c r="L16" s="236"/>
      <c r="M16" s="236"/>
    </row>
    <row r="17" spans="1:13" ht="20.100000000000001" customHeight="1" x14ac:dyDescent="0.3">
      <c r="A17" s="237" t="s">
        <v>5</v>
      </c>
      <c r="B17" s="238"/>
      <c r="C17" s="238"/>
      <c r="D17" s="238"/>
      <c r="E17" s="238"/>
      <c r="F17" s="238"/>
      <c r="G17" s="238"/>
      <c r="H17" s="238"/>
      <c r="I17" s="238"/>
      <c r="J17" s="238"/>
      <c r="K17" s="238"/>
      <c r="L17" s="238"/>
      <c r="M17" s="238"/>
    </row>
    <row r="18" spans="1:13" ht="20.100000000000001" customHeight="1" x14ac:dyDescent="0.3">
      <c r="A18" s="237" t="s">
        <v>6</v>
      </c>
      <c r="B18" s="238"/>
      <c r="C18" s="238"/>
      <c r="D18" s="238"/>
      <c r="E18" s="238"/>
      <c r="F18" s="238"/>
      <c r="G18" s="238"/>
      <c r="H18" s="238"/>
      <c r="I18" s="238"/>
      <c r="J18" s="238"/>
      <c r="K18" s="238"/>
      <c r="L18" s="238"/>
      <c r="M18" s="238"/>
    </row>
    <row r="19" spans="1:13" ht="20.100000000000001" customHeight="1" x14ac:dyDescent="0.3">
      <c r="A19" s="237" t="s">
        <v>7</v>
      </c>
      <c r="B19" s="238"/>
      <c r="C19" s="238"/>
      <c r="D19" s="238"/>
      <c r="E19" s="238"/>
      <c r="F19" s="238"/>
      <c r="G19" s="238"/>
      <c r="H19" s="238"/>
      <c r="I19" s="238"/>
      <c r="J19" s="238"/>
      <c r="K19" s="238"/>
      <c r="L19" s="238"/>
      <c r="M19" s="238"/>
    </row>
    <row r="20" spans="1:13" ht="20.100000000000001" customHeight="1" x14ac:dyDescent="0.3">
      <c r="A20" s="237" t="s">
        <v>8</v>
      </c>
      <c r="B20" s="238"/>
      <c r="C20" s="238"/>
      <c r="D20" s="238"/>
      <c r="E20" s="238"/>
      <c r="F20" s="238"/>
      <c r="G20" s="238"/>
      <c r="H20" s="238"/>
      <c r="I20" s="238"/>
      <c r="J20" s="238"/>
      <c r="K20" s="238"/>
      <c r="L20" s="238"/>
      <c r="M20" s="238"/>
    </row>
    <row r="21" spans="1:13" ht="20.100000000000001" customHeight="1" x14ac:dyDescent="0.3">
      <c r="A21" s="237" t="s">
        <v>9</v>
      </c>
      <c r="B21" s="238"/>
      <c r="C21" s="238"/>
      <c r="D21" s="238"/>
      <c r="E21" s="238"/>
      <c r="F21" s="238"/>
      <c r="G21" s="238"/>
      <c r="H21" s="238"/>
      <c r="I21" s="238"/>
      <c r="J21" s="238"/>
      <c r="K21" s="238"/>
      <c r="L21" s="238"/>
      <c r="M21" s="238"/>
    </row>
    <row r="22" spans="1:13" ht="20.100000000000001" customHeight="1" x14ac:dyDescent="0.3">
      <c r="A22" s="154" t="s">
        <v>10</v>
      </c>
      <c r="B22" s="239"/>
      <c r="C22" s="239"/>
      <c r="D22" s="239"/>
      <c r="E22" s="239"/>
      <c r="F22" s="239"/>
      <c r="G22" s="239"/>
      <c r="H22" s="239"/>
      <c r="I22" s="239"/>
      <c r="J22" s="239"/>
      <c r="K22" s="239"/>
      <c r="L22" s="239"/>
      <c r="M22" s="239"/>
    </row>
    <row r="23" spans="1:13" ht="20.100000000000001" customHeight="1" x14ac:dyDescent="0.3">
      <c r="A23" s="233" t="s">
        <v>11</v>
      </c>
      <c r="B23" s="234"/>
      <c r="C23" s="234"/>
      <c r="D23" s="234"/>
      <c r="E23" s="234"/>
      <c r="F23" s="234"/>
      <c r="G23" s="234"/>
      <c r="H23" s="234"/>
      <c r="I23" s="234"/>
      <c r="J23" s="234"/>
      <c r="K23" s="234"/>
      <c r="L23" s="234"/>
      <c r="M23" s="234"/>
    </row>
    <row r="24" spans="1:13" ht="20.100000000000001" customHeight="1" x14ac:dyDescent="0.3">
      <c r="A24" s="154" t="s">
        <v>12</v>
      </c>
      <c r="B24" s="239"/>
      <c r="C24" s="239"/>
      <c r="D24" s="239"/>
      <c r="E24" s="239"/>
      <c r="F24" s="239"/>
      <c r="G24" s="239"/>
      <c r="H24" s="239"/>
      <c r="I24" s="239"/>
      <c r="J24" s="239"/>
      <c r="K24" s="239"/>
      <c r="L24" s="239"/>
      <c r="M24" s="239"/>
    </row>
    <row r="25" spans="1:13" ht="20.100000000000001" customHeight="1" x14ac:dyDescent="0.3">
      <c r="A25" s="239"/>
      <c r="B25" s="239"/>
      <c r="C25" s="239"/>
      <c r="D25" s="239"/>
      <c r="E25" s="239"/>
      <c r="F25" s="239"/>
      <c r="G25" s="239"/>
      <c r="H25" s="239"/>
      <c r="I25" s="239"/>
      <c r="J25" s="239"/>
      <c r="K25" s="239"/>
      <c r="L25" s="239"/>
      <c r="M25" s="239"/>
    </row>
    <row r="26" spans="1:13" ht="20.100000000000001" customHeight="1" x14ac:dyDescent="0.3">
      <c r="A26" s="233" t="s">
        <v>13</v>
      </c>
      <c r="B26" s="234"/>
      <c r="C26" s="234"/>
      <c r="D26" s="234"/>
      <c r="E26" s="234"/>
      <c r="F26" s="234"/>
      <c r="G26" s="234"/>
      <c r="H26" s="234"/>
      <c r="I26" s="234"/>
      <c r="J26" s="234"/>
      <c r="K26" s="234"/>
      <c r="L26" s="234"/>
      <c r="M26" s="234"/>
    </row>
    <row r="27" spans="1:13" ht="20.100000000000001" customHeight="1" x14ac:dyDescent="0.3">
      <c r="A27" s="233" t="s">
        <v>14</v>
      </c>
      <c r="B27" s="234"/>
      <c r="C27" s="234"/>
      <c r="D27" s="234"/>
      <c r="E27" s="234"/>
      <c r="F27" s="234"/>
      <c r="G27" s="234"/>
      <c r="H27" s="234"/>
      <c r="I27" s="234"/>
      <c r="J27" s="234"/>
      <c r="K27" s="234"/>
      <c r="L27" s="234"/>
      <c r="M27" s="234"/>
    </row>
    <row r="28" spans="1:13" ht="20.100000000000001" customHeight="1" x14ac:dyDescent="0.3">
      <c r="A28" s="233" t="s">
        <v>15</v>
      </c>
      <c r="B28" s="234"/>
      <c r="C28" s="234"/>
      <c r="D28" s="234"/>
      <c r="E28" s="234"/>
      <c r="F28" s="234"/>
      <c r="G28" s="234"/>
      <c r="H28" s="234"/>
      <c r="I28" s="234"/>
      <c r="J28" s="234"/>
      <c r="K28" s="234"/>
      <c r="L28" s="234"/>
      <c r="M28" s="234"/>
    </row>
    <row r="29" spans="1:13" ht="20.100000000000001" customHeight="1" x14ac:dyDescent="0.3">
      <c r="A29" s="233" t="s">
        <v>16</v>
      </c>
      <c r="B29" s="234"/>
      <c r="C29" s="234"/>
      <c r="D29" s="234"/>
      <c r="E29" s="234"/>
      <c r="F29" s="234"/>
      <c r="G29" s="234"/>
      <c r="H29" s="234"/>
      <c r="I29" s="234"/>
      <c r="J29" s="234"/>
      <c r="K29" s="234"/>
      <c r="L29" s="234"/>
      <c r="M29" s="234"/>
    </row>
    <row r="30" spans="1:13" ht="20.100000000000001" customHeight="1" x14ac:dyDescent="0.3">
      <c r="A30" s="233" t="s">
        <v>17</v>
      </c>
      <c r="B30" s="234"/>
      <c r="C30" s="234"/>
      <c r="D30" s="234"/>
      <c r="E30" s="234"/>
      <c r="F30" s="234"/>
      <c r="G30" s="234"/>
      <c r="H30" s="234"/>
      <c r="I30" s="234"/>
      <c r="J30" s="234"/>
      <c r="K30" s="234"/>
      <c r="L30" s="234"/>
      <c r="M30" s="234"/>
    </row>
    <row r="31" spans="1:13" ht="25.05" customHeight="1" x14ac:dyDescent="0.3">
      <c r="A31" s="27"/>
      <c r="B31" s="28"/>
      <c r="C31" s="28"/>
      <c r="D31" s="28"/>
      <c r="E31" s="28"/>
      <c r="F31" s="28"/>
      <c r="G31" s="28"/>
      <c r="H31" s="28"/>
      <c r="I31" s="28"/>
      <c r="J31" s="28"/>
      <c r="K31" s="28"/>
      <c r="L31" s="28"/>
      <c r="M31" s="28"/>
    </row>
    <row r="32" spans="1:13" ht="17.399999999999999" x14ac:dyDescent="0.3">
      <c r="A32" s="6" t="s">
        <v>18</v>
      </c>
      <c r="B32" s="6"/>
      <c r="C32" s="6"/>
      <c r="D32" s="6"/>
      <c r="E32" s="6"/>
      <c r="F32" s="1"/>
      <c r="G32" s="1"/>
      <c r="H32" s="1"/>
      <c r="I32" s="1"/>
      <c r="J32" s="1"/>
      <c r="K32" s="1"/>
      <c r="L32" s="1"/>
      <c r="M32" s="1"/>
    </row>
    <row r="33" spans="1:13" ht="25.05" customHeight="1" x14ac:dyDescent="0.3">
      <c r="A33" s="6"/>
      <c r="B33" s="6"/>
      <c r="C33" s="6"/>
      <c r="D33" s="6"/>
      <c r="E33" s="6"/>
      <c r="F33" s="1"/>
      <c r="G33" s="1"/>
      <c r="H33" s="1"/>
      <c r="I33" s="1"/>
      <c r="J33" s="1"/>
      <c r="K33" s="1"/>
      <c r="L33" s="1"/>
      <c r="M33" s="1"/>
    </row>
    <row r="34" spans="1:13" ht="18" x14ac:dyDescent="0.3">
      <c r="A34" s="6" t="s">
        <v>19</v>
      </c>
      <c r="B34" s="6"/>
      <c r="C34" s="6"/>
      <c r="D34" s="6"/>
      <c r="E34" s="6"/>
      <c r="F34" s="1"/>
      <c r="G34" s="221"/>
      <c r="H34" s="232"/>
      <c r="I34" s="232"/>
      <c r="J34" s="232"/>
      <c r="K34" s="232"/>
      <c r="L34" s="45"/>
      <c r="M34" s="1"/>
    </row>
    <row r="35" spans="1:13" ht="20.100000000000001" customHeight="1" x14ac:dyDescent="0.3">
      <c r="A35" s="168" t="s">
        <v>198</v>
      </c>
      <c r="B35" s="190"/>
      <c r="C35" s="190"/>
      <c r="D35" s="190"/>
      <c r="E35" s="190"/>
      <c r="F35" s="190"/>
      <c r="G35" s="190"/>
      <c r="H35" s="190"/>
      <c r="I35" s="190"/>
      <c r="J35" s="190"/>
      <c r="K35" s="190"/>
      <c r="L35" s="190"/>
      <c r="M35" s="190"/>
    </row>
    <row r="36" spans="1:13" ht="20.100000000000001" customHeight="1" x14ac:dyDescent="0.3">
      <c r="A36" s="168"/>
      <c r="B36" s="190"/>
      <c r="C36" s="190"/>
      <c r="D36" s="190"/>
      <c r="E36" s="190"/>
      <c r="F36" s="190"/>
      <c r="G36" s="190"/>
      <c r="H36" s="190"/>
      <c r="I36" s="190"/>
      <c r="J36" s="190"/>
      <c r="K36" s="190"/>
      <c r="L36" s="190"/>
      <c r="M36" s="190"/>
    </row>
    <row r="37" spans="1:13" ht="20.100000000000001" customHeight="1" x14ac:dyDescent="0.3">
      <c r="A37" s="168"/>
      <c r="B37" s="190"/>
      <c r="C37" s="190"/>
      <c r="D37" s="190"/>
      <c r="E37" s="190"/>
      <c r="F37" s="190"/>
      <c r="G37" s="190"/>
      <c r="H37" s="190"/>
      <c r="I37" s="190"/>
      <c r="J37" s="190"/>
      <c r="K37" s="190"/>
      <c r="L37" s="190"/>
      <c r="M37" s="190"/>
    </row>
    <row r="38" spans="1:13" ht="20.100000000000001" customHeight="1" x14ac:dyDescent="0.3">
      <c r="A38" s="168"/>
      <c r="B38" s="190"/>
      <c r="C38" s="190"/>
      <c r="D38" s="190"/>
      <c r="E38" s="190"/>
      <c r="F38" s="190"/>
      <c r="G38" s="190"/>
      <c r="H38" s="190"/>
      <c r="I38" s="190"/>
      <c r="J38" s="190"/>
      <c r="K38" s="190"/>
      <c r="L38" s="190"/>
      <c r="M38" s="190"/>
    </row>
    <row r="39" spans="1:13" ht="20.100000000000001" customHeight="1" x14ac:dyDescent="0.3">
      <c r="A39" s="168"/>
      <c r="B39" s="190"/>
      <c r="C39" s="190"/>
      <c r="D39" s="190"/>
      <c r="E39" s="190"/>
      <c r="F39" s="190"/>
      <c r="G39" s="190"/>
      <c r="H39" s="190"/>
      <c r="I39" s="190"/>
      <c r="J39" s="190"/>
      <c r="K39" s="190"/>
      <c r="L39" s="190"/>
      <c r="M39" s="190"/>
    </row>
    <row r="40" spans="1:13" ht="20.100000000000001" customHeight="1" x14ac:dyDescent="0.3">
      <c r="A40" s="190"/>
      <c r="B40" s="190"/>
      <c r="C40" s="190"/>
      <c r="D40" s="190"/>
      <c r="E40" s="190"/>
      <c r="F40" s="190"/>
      <c r="G40" s="190"/>
      <c r="H40" s="190"/>
      <c r="I40" s="190"/>
      <c r="J40" s="190"/>
      <c r="K40" s="190"/>
      <c r="L40" s="190"/>
      <c r="M40" s="190"/>
    </row>
    <row r="41" spans="1:13" ht="18" x14ac:dyDescent="0.3">
      <c r="A41" s="26" t="s">
        <v>20</v>
      </c>
      <c r="B41" s="26"/>
      <c r="C41" s="26"/>
      <c r="D41" s="26"/>
      <c r="E41" s="26"/>
      <c r="F41" s="26"/>
      <c r="G41" s="19"/>
      <c r="H41" s="19"/>
      <c r="I41" s="19"/>
      <c r="J41" s="19"/>
      <c r="K41" s="19"/>
      <c r="L41" s="19"/>
      <c r="M41" s="19"/>
    </row>
    <row r="42" spans="1:13" ht="18" customHeight="1" x14ac:dyDescent="0.3">
      <c r="A42" s="154" t="s">
        <v>199</v>
      </c>
      <c r="B42" s="154"/>
      <c r="C42" s="154"/>
      <c r="D42" s="154"/>
      <c r="E42" s="154"/>
      <c r="F42" s="154"/>
      <c r="G42" s="154"/>
      <c r="H42" s="154"/>
      <c r="I42" s="154"/>
      <c r="J42" s="154"/>
      <c r="K42" s="154"/>
      <c r="L42" s="154"/>
      <c r="M42" s="154"/>
    </row>
    <row r="43" spans="1:13" ht="18" customHeight="1" x14ac:dyDescent="0.3">
      <c r="A43" s="154" t="s">
        <v>203</v>
      </c>
      <c r="B43" s="155"/>
      <c r="C43" s="155"/>
      <c r="D43" s="155"/>
      <c r="E43" s="155"/>
      <c r="F43" s="155"/>
      <c r="G43" s="155"/>
      <c r="H43" s="155"/>
      <c r="I43" s="155"/>
      <c r="J43" s="155"/>
      <c r="K43" s="155"/>
      <c r="L43" s="155"/>
      <c r="M43" s="155"/>
    </row>
    <row r="44" spans="1:13" ht="18" customHeight="1" x14ac:dyDescent="0.3">
      <c r="A44" s="156" t="s">
        <v>204</v>
      </c>
      <c r="B44" s="157"/>
      <c r="C44" s="157"/>
      <c r="D44" s="157"/>
      <c r="E44" s="157"/>
      <c r="F44" s="157"/>
      <c r="G44" s="157"/>
      <c r="H44" s="157"/>
      <c r="I44" s="157"/>
      <c r="J44" s="157"/>
      <c r="K44" s="157"/>
      <c r="L44" s="157"/>
      <c r="M44" s="157"/>
    </row>
    <row r="45" spans="1:13" ht="18" customHeight="1" x14ac:dyDescent="0.3">
      <c r="A45" s="54"/>
      <c r="B45" s="55"/>
      <c r="C45" s="55"/>
      <c r="D45" s="55"/>
      <c r="E45" s="55"/>
      <c r="F45" s="55"/>
      <c r="G45" s="55"/>
      <c r="H45" s="55"/>
      <c r="I45" s="55"/>
      <c r="J45" s="55"/>
      <c r="K45" s="55"/>
      <c r="L45" s="55"/>
      <c r="M45" s="55"/>
    </row>
    <row r="46" spans="1:13" ht="18" x14ac:dyDescent="0.3">
      <c r="A46" s="26" t="s">
        <v>21</v>
      </c>
      <c r="B46" s="26"/>
      <c r="C46" s="26"/>
      <c r="D46" s="26"/>
      <c r="E46" s="26"/>
      <c r="F46" s="26"/>
      <c r="G46" s="19"/>
      <c r="H46" s="19"/>
      <c r="I46" s="19"/>
      <c r="J46" s="19"/>
      <c r="K46" s="19"/>
      <c r="L46" s="19"/>
      <c r="M46" s="19"/>
    </row>
    <row r="47" spans="1:13" ht="18" x14ac:dyDescent="0.3">
      <c r="A47" s="19" t="s">
        <v>200</v>
      </c>
      <c r="B47" s="19"/>
      <c r="C47" s="19"/>
      <c r="D47" s="19"/>
      <c r="E47" s="19"/>
      <c r="F47" s="19"/>
      <c r="G47" s="19"/>
      <c r="H47" s="19"/>
      <c r="I47" s="19"/>
      <c r="J47" s="19"/>
      <c r="K47" s="19"/>
      <c r="L47" s="19"/>
      <c r="M47" s="19"/>
    </row>
    <row r="48" spans="1:13" x14ac:dyDescent="0.3">
      <c r="A48" s="156" t="s">
        <v>202</v>
      </c>
      <c r="B48" s="157"/>
      <c r="C48" s="157"/>
      <c r="D48" s="157"/>
      <c r="E48" s="157"/>
      <c r="F48" s="157"/>
      <c r="G48" s="157"/>
      <c r="H48" s="157"/>
      <c r="I48" s="157"/>
      <c r="J48" s="157"/>
      <c r="K48" s="157"/>
      <c r="L48" s="157"/>
      <c r="M48" s="157"/>
    </row>
    <row r="49" spans="1:13" ht="18" customHeight="1" x14ac:dyDescent="0.3">
      <c r="A49" s="156"/>
      <c r="B49" s="157"/>
      <c r="C49" s="157"/>
      <c r="D49" s="157"/>
      <c r="E49" s="157"/>
      <c r="F49" s="157"/>
      <c r="G49" s="157"/>
      <c r="H49" s="157"/>
      <c r="I49" s="157"/>
      <c r="J49" s="157"/>
      <c r="K49" s="157"/>
      <c r="L49" s="157"/>
      <c r="M49" s="157"/>
    </row>
    <row r="50" spans="1:13" ht="70.05" customHeight="1" x14ac:dyDescent="0.3">
      <c r="A50" s="183" t="s">
        <v>201</v>
      </c>
      <c r="B50" s="183"/>
      <c r="C50" s="183"/>
      <c r="D50" s="183"/>
      <c r="E50" s="183"/>
      <c r="F50" s="183"/>
      <c r="G50" s="183"/>
      <c r="H50" s="183"/>
      <c r="I50" s="183"/>
      <c r="J50" s="183"/>
      <c r="K50" s="183"/>
      <c r="L50" s="183"/>
      <c r="M50" s="183"/>
    </row>
    <row r="51" spans="1:13" ht="115.05" customHeight="1" x14ac:dyDescent="0.3">
      <c r="A51" s="183" t="s">
        <v>222</v>
      </c>
      <c r="B51" s="184"/>
      <c r="C51" s="184"/>
      <c r="D51" s="184"/>
      <c r="E51" s="184"/>
      <c r="F51" s="184"/>
      <c r="G51" s="184"/>
      <c r="H51" s="184"/>
      <c r="I51" s="184"/>
      <c r="J51" s="184"/>
      <c r="K51" s="184"/>
      <c r="L51" s="184"/>
      <c r="M51" s="184"/>
    </row>
    <row r="52" spans="1:13" ht="15" customHeight="1" x14ac:dyDescent="0.3">
      <c r="A52" s="54"/>
      <c r="B52" s="55"/>
      <c r="C52" s="55"/>
      <c r="D52" s="55"/>
      <c r="E52" s="55"/>
      <c r="F52" s="55"/>
      <c r="G52" s="55"/>
      <c r="H52" s="55"/>
      <c r="I52" s="55"/>
      <c r="J52" s="55"/>
      <c r="K52" s="55"/>
      <c r="L52" s="55"/>
      <c r="M52" s="55"/>
    </row>
    <row r="53" spans="1:13" ht="190.05" customHeight="1" x14ac:dyDescent="0.3">
      <c r="A53" s="183" t="s">
        <v>205</v>
      </c>
      <c r="B53" s="224"/>
      <c r="C53" s="224"/>
      <c r="D53" s="224"/>
      <c r="E53" s="224"/>
      <c r="F53" s="224"/>
      <c r="G53" s="224"/>
      <c r="H53" s="224"/>
      <c r="I53" s="224"/>
      <c r="J53" s="224"/>
      <c r="K53" s="224"/>
      <c r="L53" s="224"/>
      <c r="M53" s="224"/>
    </row>
    <row r="54" spans="1:13" ht="300" customHeight="1" x14ac:dyDescent="0.3">
      <c r="A54" s="183" t="s">
        <v>206</v>
      </c>
      <c r="B54" s="184"/>
      <c r="C54" s="184"/>
      <c r="D54" s="184"/>
      <c r="E54" s="184"/>
      <c r="F54" s="184"/>
      <c r="G54" s="184"/>
      <c r="H54" s="184"/>
      <c r="I54" s="184"/>
      <c r="J54" s="184"/>
      <c r="K54" s="184"/>
      <c r="L54" s="184"/>
      <c r="M54" s="184"/>
    </row>
    <row r="55" spans="1:13" ht="25.05" customHeight="1" x14ac:dyDescent="0.3">
      <c r="A55" s="231" t="s">
        <v>22</v>
      </c>
      <c r="B55" s="231"/>
      <c r="C55" s="231"/>
      <c r="D55" s="231"/>
      <c r="E55" s="231"/>
      <c r="F55" s="231"/>
      <c r="G55" s="231"/>
      <c r="H55" s="231"/>
      <c r="I55" s="231"/>
      <c r="J55" s="231"/>
      <c r="K55" s="231"/>
      <c r="L55" s="231"/>
      <c r="M55" s="231"/>
    </row>
    <row r="56" spans="1:13" ht="50.1" customHeight="1" x14ac:dyDescent="0.3">
      <c r="A56" s="225" t="s">
        <v>23</v>
      </c>
      <c r="B56" s="226"/>
      <c r="C56" s="227"/>
      <c r="D56" s="259" t="s">
        <v>24</v>
      </c>
      <c r="E56" s="260"/>
      <c r="F56" s="261"/>
      <c r="G56" s="261"/>
      <c r="H56" s="262"/>
      <c r="I56" s="188" t="s">
        <v>208</v>
      </c>
      <c r="J56" s="188" t="s">
        <v>196</v>
      </c>
      <c r="K56" s="188" t="s">
        <v>209</v>
      </c>
      <c r="L56" s="249" t="s">
        <v>210</v>
      </c>
      <c r="M56" s="249" t="s">
        <v>211</v>
      </c>
    </row>
    <row r="57" spans="1:13" ht="219.9" customHeight="1" x14ac:dyDescent="0.3">
      <c r="A57" s="228"/>
      <c r="B57" s="229"/>
      <c r="C57" s="230"/>
      <c r="D57" s="56" t="s">
        <v>207</v>
      </c>
      <c r="E57" s="57" t="s">
        <v>212</v>
      </c>
      <c r="F57" s="57" t="s">
        <v>213</v>
      </c>
      <c r="G57" s="57" t="s">
        <v>214</v>
      </c>
      <c r="H57" s="57" t="s">
        <v>215</v>
      </c>
      <c r="I57" s="189"/>
      <c r="J57" s="189"/>
      <c r="K57" s="189"/>
      <c r="L57" s="250"/>
      <c r="M57" s="250"/>
    </row>
    <row r="58" spans="1:13" ht="18" x14ac:dyDescent="0.3">
      <c r="A58" s="252">
        <v>1</v>
      </c>
      <c r="B58" s="253"/>
      <c r="C58" s="254"/>
      <c r="D58" s="46">
        <v>2</v>
      </c>
      <c r="E58" s="46">
        <v>3</v>
      </c>
      <c r="F58" s="7">
        <v>4</v>
      </c>
      <c r="G58" s="7">
        <v>5</v>
      </c>
      <c r="H58" s="7">
        <v>6</v>
      </c>
      <c r="I58" s="7">
        <v>7</v>
      </c>
      <c r="J58" s="7">
        <v>8</v>
      </c>
      <c r="K58" s="7">
        <v>9</v>
      </c>
      <c r="L58" s="46">
        <v>10</v>
      </c>
      <c r="M58" s="7">
        <v>11</v>
      </c>
    </row>
    <row r="59" spans="1:13" ht="60" customHeight="1" x14ac:dyDescent="0.3">
      <c r="A59" s="255" t="s">
        <v>25</v>
      </c>
      <c r="B59" s="256"/>
      <c r="C59" s="257"/>
      <c r="D59" s="66">
        <f>I59/I61</f>
        <v>0.89560752994865944</v>
      </c>
      <c r="E59" s="60">
        <f>J59/J61</f>
        <v>0.87876995860437612</v>
      </c>
      <c r="F59" s="67">
        <f>K59/K61</f>
        <v>0.85135135135135132</v>
      </c>
      <c r="G59" s="67">
        <f>L59/L61</f>
        <v>0.86486486486486491</v>
      </c>
      <c r="H59" s="60">
        <f>M59/M61</f>
        <v>0.88359257400903157</v>
      </c>
      <c r="I59" s="62">
        <v>1570</v>
      </c>
      <c r="J59" s="62">
        <v>1486</v>
      </c>
      <c r="K59" s="62">
        <v>693</v>
      </c>
      <c r="L59" s="63">
        <v>1440</v>
      </c>
      <c r="M59" s="62">
        <v>1761</v>
      </c>
    </row>
    <row r="60" spans="1:13" ht="60" customHeight="1" x14ac:dyDescent="0.3">
      <c r="A60" s="255" t="s">
        <v>26</v>
      </c>
      <c r="B60" s="256"/>
      <c r="C60" s="257"/>
      <c r="D60" s="66">
        <f>I60/I61</f>
        <v>0.10439247005134056</v>
      </c>
      <c r="E60" s="60">
        <f>J60/J61</f>
        <v>0.12123004139562389</v>
      </c>
      <c r="F60" s="67">
        <f>K60/K61</f>
        <v>0.14864864864864866</v>
      </c>
      <c r="G60" s="67">
        <f>L60/L61</f>
        <v>0.13513513513513514</v>
      </c>
      <c r="H60" s="60">
        <f>M60/M61</f>
        <v>0.11640742599096839</v>
      </c>
      <c r="I60" s="62">
        <v>183</v>
      </c>
      <c r="J60" s="62">
        <v>205</v>
      </c>
      <c r="K60" s="62">
        <v>121</v>
      </c>
      <c r="L60" s="63">
        <v>225</v>
      </c>
      <c r="M60" s="62">
        <v>232</v>
      </c>
    </row>
    <row r="61" spans="1:13" ht="20.100000000000001" customHeight="1" x14ac:dyDescent="0.3">
      <c r="A61" s="246" t="s">
        <v>27</v>
      </c>
      <c r="B61" s="247"/>
      <c r="C61" s="248"/>
      <c r="D61" s="68">
        <v>1</v>
      </c>
      <c r="E61" s="61">
        <v>1</v>
      </c>
      <c r="F61" s="69">
        <v>1</v>
      </c>
      <c r="G61" s="69">
        <v>1</v>
      </c>
      <c r="H61" s="69">
        <v>1</v>
      </c>
      <c r="I61" s="64">
        <f>I59+I60</f>
        <v>1753</v>
      </c>
      <c r="J61" s="64">
        <f>J59+J60</f>
        <v>1691</v>
      </c>
      <c r="K61" s="64">
        <f>K59+K60</f>
        <v>814</v>
      </c>
      <c r="L61" s="65">
        <f>L59+L60</f>
        <v>1665</v>
      </c>
      <c r="M61" s="64">
        <f>M59+M60</f>
        <v>1993</v>
      </c>
    </row>
    <row r="62" spans="1:13" ht="20.100000000000001" customHeight="1" x14ac:dyDescent="0.3">
      <c r="A62" s="263"/>
      <c r="B62" s="263"/>
      <c r="C62" s="263"/>
      <c r="D62" s="263"/>
      <c r="E62" s="263"/>
      <c r="F62" s="263"/>
      <c r="G62" s="263"/>
      <c r="H62" s="263"/>
      <c r="I62" s="263"/>
      <c r="J62" s="263"/>
      <c r="K62" s="263"/>
      <c r="L62" s="263"/>
      <c r="M62" s="263"/>
    </row>
    <row r="63" spans="1:13" ht="94.95" customHeight="1" x14ac:dyDescent="0.3">
      <c r="A63" s="183" t="s">
        <v>216</v>
      </c>
      <c r="B63" s="224"/>
      <c r="C63" s="224"/>
      <c r="D63" s="224"/>
      <c r="E63" s="224"/>
      <c r="F63" s="224"/>
      <c r="G63" s="224"/>
      <c r="H63" s="224"/>
      <c r="I63" s="224"/>
      <c r="J63" s="224"/>
      <c r="K63" s="224"/>
      <c r="L63" s="224"/>
      <c r="M63" s="224"/>
    </row>
    <row r="64" spans="1:13" ht="100.05" customHeight="1" x14ac:dyDescent="0.3">
      <c r="A64" s="168" t="s">
        <v>217</v>
      </c>
      <c r="B64" s="169"/>
      <c r="C64" s="169"/>
      <c r="D64" s="169"/>
      <c r="E64" s="169"/>
      <c r="F64" s="169"/>
      <c r="G64" s="169"/>
      <c r="H64" s="169"/>
      <c r="I64" s="169"/>
      <c r="J64" s="169"/>
      <c r="K64" s="169"/>
      <c r="L64" s="169"/>
      <c r="M64" s="169"/>
    </row>
    <row r="65" spans="1:13" ht="39.9" customHeight="1" x14ac:dyDescent="0.3">
      <c r="A65" s="168" t="s">
        <v>28</v>
      </c>
      <c r="B65" s="169"/>
      <c r="C65" s="169"/>
      <c r="D65" s="169"/>
      <c r="E65" s="169"/>
      <c r="F65" s="169"/>
      <c r="G65" s="169"/>
      <c r="H65" s="169"/>
      <c r="I65" s="169"/>
      <c r="J65" s="169"/>
      <c r="K65" s="169"/>
      <c r="L65" s="169"/>
      <c r="M65" s="169"/>
    </row>
    <row r="66" spans="1:13" ht="159.9" customHeight="1" x14ac:dyDescent="0.3">
      <c r="A66" s="168" t="s">
        <v>90</v>
      </c>
      <c r="B66" s="169"/>
      <c r="C66" s="169"/>
      <c r="D66" s="169"/>
      <c r="E66" s="169"/>
      <c r="F66" s="169"/>
      <c r="G66" s="169"/>
      <c r="H66" s="169"/>
      <c r="I66" s="169"/>
      <c r="J66" s="169"/>
      <c r="K66" s="169"/>
      <c r="L66" s="169"/>
      <c r="M66" s="169"/>
    </row>
    <row r="67" spans="1:13" ht="130.05000000000001" customHeight="1" x14ac:dyDescent="0.3">
      <c r="A67" s="168" t="s">
        <v>218</v>
      </c>
      <c r="B67" s="169"/>
      <c r="C67" s="169"/>
      <c r="D67" s="169"/>
      <c r="E67" s="169"/>
      <c r="F67" s="169"/>
      <c r="G67" s="169"/>
      <c r="H67" s="169"/>
      <c r="I67" s="169"/>
      <c r="J67" s="169"/>
      <c r="K67" s="169"/>
      <c r="L67" s="169"/>
      <c r="M67" s="169"/>
    </row>
    <row r="68" spans="1:13" ht="20.100000000000001" customHeight="1" x14ac:dyDescent="0.3">
      <c r="A68" s="18" t="s">
        <v>29</v>
      </c>
      <c r="B68" s="1"/>
      <c r="C68" s="4"/>
      <c r="D68" s="4"/>
      <c r="E68" s="4"/>
      <c r="F68" s="1"/>
      <c r="G68" s="1"/>
      <c r="H68" s="1"/>
      <c r="I68" s="1"/>
      <c r="J68" s="1"/>
      <c r="K68" s="1"/>
      <c r="L68" s="1"/>
      <c r="M68" s="1"/>
    </row>
    <row r="69" spans="1:13" ht="20.100000000000001" customHeight="1" x14ac:dyDescent="0.3">
      <c r="A69" s="251"/>
      <c r="B69" s="163"/>
      <c r="C69" s="163"/>
      <c r="D69" s="163"/>
      <c r="E69" s="163"/>
      <c r="F69" s="163"/>
      <c r="G69" s="163"/>
      <c r="H69" s="163"/>
      <c r="I69" s="163"/>
      <c r="J69" s="163"/>
      <c r="K69" s="163"/>
      <c r="L69" s="163"/>
      <c r="M69" s="163"/>
    </row>
    <row r="70" spans="1:13" ht="105" customHeight="1" x14ac:dyDescent="0.3">
      <c r="A70" s="168" t="s">
        <v>219</v>
      </c>
      <c r="B70" s="169"/>
      <c r="C70" s="169"/>
      <c r="D70" s="169"/>
      <c r="E70" s="169"/>
      <c r="F70" s="169"/>
      <c r="G70" s="169"/>
      <c r="H70" s="169"/>
      <c r="I70" s="169"/>
      <c r="J70" s="169"/>
      <c r="K70" s="169"/>
      <c r="L70" s="169"/>
      <c r="M70" s="169"/>
    </row>
    <row r="71" spans="1:13" ht="60" customHeight="1" x14ac:dyDescent="0.3">
      <c r="A71" s="190"/>
      <c r="B71" s="190"/>
      <c r="C71" s="190"/>
      <c r="D71" s="190"/>
      <c r="E71" s="190"/>
      <c r="F71" s="190"/>
      <c r="G71" s="190"/>
      <c r="H71" s="190"/>
      <c r="I71" s="190"/>
      <c r="J71" s="190"/>
      <c r="K71" s="190"/>
      <c r="L71" s="190"/>
      <c r="M71" s="190"/>
    </row>
    <row r="72" spans="1:13" ht="40.049999999999997" customHeight="1" x14ac:dyDescent="0.3">
      <c r="A72" s="168"/>
      <c r="B72" s="169"/>
      <c r="C72" s="169"/>
      <c r="D72" s="169"/>
      <c r="E72" s="169"/>
      <c r="F72" s="169"/>
      <c r="G72" s="169"/>
      <c r="H72" s="169"/>
      <c r="I72" s="169"/>
      <c r="J72" s="169"/>
      <c r="K72" s="169"/>
      <c r="L72" s="169"/>
      <c r="M72" s="169"/>
    </row>
    <row r="73" spans="1:13" ht="100.05" customHeight="1" x14ac:dyDescent="0.3">
      <c r="A73" s="168" t="s">
        <v>220</v>
      </c>
      <c r="B73" s="169"/>
      <c r="C73" s="169"/>
      <c r="D73" s="169"/>
      <c r="E73" s="169"/>
      <c r="F73" s="169"/>
      <c r="G73" s="169"/>
      <c r="H73" s="169"/>
      <c r="I73" s="169"/>
      <c r="J73" s="169"/>
      <c r="K73" s="169"/>
      <c r="L73" s="169"/>
      <c r="M73" s="169"/>
    </row>
    <row r="74" spans="1:13" ht="85.05" customHeight="1" x14ac:dyDescent="0.3">
      <c r="A74" s="168" t="s">
        <v>221</v>
      </c>
      <c r="B74" s="169"/>
      <c r="C74" s="169"/>
      <c r="D74" s="169"/>
      <c r="E74" s="169"/>
      <c r="F74" s="169"/>
      <c r="G74" s="169"/>
      <c r="H74" s="169"/>
      <c r="I74" s="169"/>
      <c r="J74" s="169"/>
      <c r="K74" s="169"/>
      <c r="L74" s="169"/>
      <c r="M74" s="169"/>
    </row>
    <row r="75" spans="1:13" ht="20.100000000000001" customHeight="1" x14ac:dyDescent="0.3">
      <c r="A75" s="27"/>
      <c r="B75" s="28"/>
      <c r="C75" s="28"/>
      <c r="D75" s="28"/>
      <c r="E75" s="28"/>
      <c r="F75" s="28"/>
      <c r="G75" s="28"/>
      <c r="H75" s="28"/>
      <c r="I75" s="28"/>
      <c r="J75" s="28"/>
      <c r="K75" s="28"/>
      <c r="L75" s="28"/>
      <c r="M75" s="51"/>
    </row>
    <row r="76" spans="1:13" ht="17.399999999999999" x14ac:dyDescent="0.3">
      <c r="A76" s="289" t="s">
        <v>30</v>
      </c>
      <c r="B76" s="289"/>
      <c r="C76" s="289"/>
      <c r="D76" s="289"/>
      <c r="E76" s="289"/>
      <c r="F76" s="289"/>
      <c r="G76" s="289"/>
      <c r="H76" s="289"/>
      <c r="I76" s="289"/>
      <c r="J76" s="289"/>
      <c r="K76" s="289"/>
      <c r="L76" s="2"/>
      <c r="M76" s="1"/>
    </row>
    <row r="77" spans="1:13" ht="17.399999999999999" x14ac:dyDescent="0.3">
      <c r="A77" s="2"/>
      <c r="B77" s="2"/>
      <c r="C77" s="2"/>
      <c r="D77" s="2"/>
      <c r="E77" s="2"/>
      <c r="F77" s="2"/>
      <c r="G77" s="2"/>
      <c r="H77" s="2"/>
      <c r="I77" s="2"/>
      <c r="J77" s="2"/>
      <c r="K77" s="2"/>
      <c r="L77" s="2"/>
      <c r="M77" s="1"/>
    </row>
    <row r="78" spans="1:13" ht="60" customHeight="1" x14ac:dyDescent="0.3">
      <c r="A78" s="185" t="s">
        <v>31</v>
      </c>
      <c r="B78" s="166" t="s">
        <v>207</v>
      </c>
      <c r="C78" s="167"/>
      <c r="D78" s="166" t="s">
        <v>212</v>
      </c>
      <c r="E78" s="258"/>
      <c r="F78" s="166" t="s">
        <v>213</v>
      </c>
      <c r="G78" s="167"/>
      <c r="H78" s="187" t="s">
        <v>214</v>
      </c>
      <c r="I78" s="187"/>
      <c r="J78" s="166" t="s">
        <v>215</v>
      </c>
      <c r="K78" s="167"/>
      <c r="L78" s="58"/>
      <c r="M78" s="3"/>
    </row>
    <row r="79" spans="1:13" ht="30" customHeight="1" x14ac:dyDescent="0.3">
      <c r="A79" s="186"/>
      <c r="B79" s="15" t="s">
        <v>32</v>
      </c>
      <c r="C79" s="15" t="s">
        <v>33</v>
      </c>
      <c r="D79" s="15" t="s">
        <v>32</v>
      </c>
      <c r="E79" s="15" t="s">
        <v>33</v>
      </c>
      <c r="F79" s="15" t="s">
        <v>32</v>
      </c>
      <c r="G79" s="15" t="s">
        <v>33</v>
      </c>
      <c r="H79" s="15" t="s">
        <v>32</v>
      </c>
      <c r="I79" s="15" t="s">
        <v>33</v>
      </c>
      <c r="J79" s="15" t="s">
        <v>32</v>
      </c>
      <c r="K79" s="15" t="s">
        <v>33</v>
      </c>
      <c r="L79" s="50"/>
      <c r="M79" s="49"/>
    </row>
    <row r="80" spans="1:13" ht="20.100000000000001" customHeight="1" x14ac:dyDescent="0.3">
      <c r="A80" s="14" t="s">
        <v>34</v>
      </c>
      <c r="B80" s="52">
        <v>338</v>
      </c>
      <c r="C80" s="52">
        <v>1</v>
      </c>
      <c r="D80" s="52">
        <v>393</v>
      </c>
      <c r="E80" s="52">
        <v>1</v>
      </c>
      <c r="F80" s="52">
        <v>180</v>
      </c>
      <c r="G80" s="52">
        <v>1</v>
      </c>
      <c r="H80" s="52">
        <v>390</v>
      </c>
      <c r="I80" s="52">
        <v>1</v>
      </c>
      <c r="J80" s="52">
        <v>433</v>
      </c>
      <c r="K80" s="52">
        <v>1</v>
      </c>
      <c r="L80" s="70"/>
      <c r="M80" s="71"/>
    </row>
    <row r="81" spans="1:13" ht="39.9" customHeight="1" x14ac:dyDescent="0.3">
      <c r="A81" s="77" t="s">
        <v>35</v>
      </c>
      <c r="B81" s="52">
        <v>276</v>
      </c>
      <c r="C81" s="52">
        <v>1</v>
      </c>
      <c r="D81" s="52">
        <v>290</v>
      </c>
      <c r="E81" s="52">
        <v>1</v>
      </c>
      <c r="F81" s="52">
        <v>143</v>
      </c>
      <c r="G81" s="52">
        <v>1</v>
      </c>
      <c r="H81" s="52">
        <v>288</v>
      </c>
      <c r="I81" s="52">
        <v>1</v>
      </c>
      <c r="J81" s="52">
        <v>351</v>
      </c>
      <c r="K81" s="299">
        <v>1.25</v>
      </c>
      <c r="L81" s="70"/>
      <c r="M81" s="71"/>
    </row>
    <row r="82" spans="1:13" ht="20.100000000000001" customHeight="1" x14ac:dyDescent="0.3">
      <c r="A82" s="14" t="s">
        <v>36</v>
      </c>
      <c r="B82" s="52">
        <v>495</v>
      </c>
      <c r="C82" s="52">
        <v>2</v>
      </c>
      <c r="D82" s="52">
        <v>456</v>
      </c>
      <c r="E82" s="52">
        <v>2</v>
      </c>
      <c r="F82" s="52">
        <v>252</v>
      </c>
      <c r="G82" s="52">
        <v>2</v>
      </c>
      <c r="H82" s="52">
        <v>476</v>
      </c>
      <c r="I82" s="52">
        <v>2</v>
      </c>
      <c r="J82" s="52">
        <v>550</v>
      </c>
      <c r="K82" s="52">
        <v>2</v>
      </c>
      <c r="L82" s="70"/>
      <c r="M82" s="71"/>
    </row>
    <row r="83" spans="1:13" ht="20.100000000000001" customHeight="1" x14ac:dyDescent="0.3">
      <c r="A83" s="14" t="s">
        <v>37</v>
      </c>
      <c r="B83" s="53">
        <f>SUM(B80:B82)</f>
        <v>1109</v>
      </c>
      <c r="C83" s="53">
        <v>4</v>
      </c>
      <c r="D83" s="53">
        <f>SUM(D80:D82)</f>
        <v>1139</v>
      </c>
      <c r="E83" s="53">
        <v>4</v>
      </c>
      <c r="F83" s="53">
        <f>SUM(F80:F82)</f>
        <v>575</v>
      </c>
      <c r="G83" s="53">
        <v>4</v>
      </c>
      <c r="H83" s="53">
        <f>SUM(H80:H82)</f>
        <v>1154</v>
      </c>
      <c r="I83" s="53">
        <v>4</v>
      </c>
      <c r="J83" s="53">
        <f>SUM(J80:J82)</f>
        <v>1334</v>
      </c>
      <c r="K83" s="300">
        <f>K80+K81+K82</f>
        <v>4.25</v>
      </c>
      <c r="L83" s="72"/>
      <c r="M83" s="73"/>
    </row>
    <row r="84" spans="1:13" ht="18" x14ac:dyDescent="0.3">
      <c r="A84" s="5"/>
      <c r="B84" s="44"/>
      <c r="C84" s="44"/>
      <c r="D84" s="44"/>
      <c r="E84" s="44"/>
      <c r="F84" s="44"/>
      <c r="G84" s="44"/>
      <c r="H84" s="44"/>
      <c r="I84" s="44"/>
      <c r="J84" s="44"/>
      <c r="K84" s="44"/>
      <c r="L84" s="44"/>
      <c r="M84" s="1"/>
    </row>
    <row r="85" spans="1:13" ht="289.95" customHeight="1" x14ac:dyDescent="0.3">
      <c r="A85" s="168" t="s">
        <v>232</v>
      </c>
      <c r="B85" s="169"/>
      <c r="C85" s="169"/>
      <c r="D85" s="169"/>
      <c r="E85" s="169"/>
      <c r="F85" s="169"/>
      <c r="G85" s="169"/>
      <c r="H85" s="169"/>
      <c r="I85" s="169"/>
      <c r="J85" s="169"/>
      <c r="K85" s="169"/>
      <c r="L85" s="169"/>
      <c r="M85" s="169"/>
    </row>
    <row r="86" spans="1:13" ht="18" x14ac:dyDescent="0.3">
      <c r="A86" s="2" t="s">
        <v>38</v>
      </c>
      <c r="B86" s="2"/>
      <c r="C86" s="2"/>
      <c r="D86" s="2"/>
      <c r="E86" s="2"/>
      <c r="F86" s="5"/>
      <c r="G86" s="5"/>
      <c r="H86" s="5"/>
      <c r="I86" s="5"/>
      <c r="J86" s="5"/>
      <c r="K86" s="5"/>
      <c r="L86" s="5"/>
      <c r="M86" s="1"/>
    </row>
    <row r="87" spans="1:13" ht="30" customHeight="1" x14ac:dyDescent="0.3">
      <c r="A87" s="185" t="s">
        <v>31</v>
      </c>
      <c r="B87" s="240" t="s">
        <v>223</v>
      </c>
      <c r="C87" s="241"/>
      <c r="D87" s="240" t="s">
        <v>212</v>
      </c>
      <c r="E87" s="264"/>
      <c r="F87" s="240" t="s">
        <v>213</v>
      </c>
      <c r="G87" s="241"/>
      <c r="H87" s="240" t="s">
        <v>214</v>
      </c>
      <c r="I87" s="264"/>
      <c r="J87" s="240" t="s">
        <v>215</v>
      </c>
      <c r="K87" s="241"/>
      <c r="L87" s="74"/>
      <c r="M87" s="27"/>
    </row>
    <row r="88" spans="1:13" ht="30" customHeight="1" x14ac:dyDescent="0.3">
      <c r="A88" s="186"/>
      <c r="B88" s="242"/>
      <c r="C88" s="243"/>
      <c r="D88" s="242"/>
      <c r="E88" s="243"/>
      <c r="F88" s="242"/>
      <c r="G88" s="243"/>
      <c r="H88" s="271"/>
      <c r="I88" s="272"/>
      <c r="J88" s="242"/>
      <c r="K88" s="243"/>
      <c r="L88" s="75"/>
      <c r="M88" s="76"/>
    </row>
    <row r="89" spans="1:13" ht="20.100000000000001" customHeight="1" x14ac:dyDescent="0.3">
      <c r="A89" s="14" t="s">
        <v>34</v>
      </c>
      <c r="B89" s="191">
        <v>28000</v>
      </c>
      <c r="C89" s="192"/>
      <c r="D89" s="244">
        <v>33000</v>
      </c>
      <c r="E89" s="245"/>
      <c r="F89" s="193">
        <v>30000</v>
      </c>
      <c r="G89" s="194"/>
      <c r="H89" s="244">
        <f>H80/12*1000</f>
        <v>32500</v>
      </c>
      <c r="I89" s="245"/>
      <c r="J89" s="193">
        <f>J80/12*1000</f>
        <v>36083.333333333336</v>
      </c>
      <c r="K89" s="194"/>
      <c r="L89" s="59"/>
      <c r="M89" s="16"/>
    </row>
    <row r="90" spans="1:13" ht="39.9" customHeight="1" x14ac:dyDescent="0.3">
      <c r="A90" s="77" t="s">
        <v>35</v>
      </c>
      <c r="B90" s="191">
        <v>23000</v>
      </c>
      <c r="C90" s="192"/>
      <c r="D90" s="244">
        <v>24000</v>
      </c>
      <c r="E90" s="245"/>
      <c r="F90" s="193">
        <v>24000</v>
      </c>
      <c r="G90" s="194"/>
      <c r="H90" s="244">
        <f t="shared" ref="H90" si="0">H81/12*1000</f>
        <v>24000</v>
      </c>
      <c r="I90" s="245"/>
      <c r="J90" s="193">
        <f>J81/12*1000</f>
        <v>29250</v>
      </c>
      <c r="K90" s="194"/>
      <c r="L90" s="59"/>
      <c r="M90" s="16"/>
    </row>
    <row r="91" spans="1:13" ht="20.100000000000001" customHeight="1" x14ac:dyDescent="0.3">
      <c r="A91" s="14" t="s">
        <v>36</v>
      </c>
      <c r="B91" s="191">
        <v>21000</v>
      </c>
      <c r="C91" s="192"/>
      <c r="D91" s="244">
        <v>19000</v>
      </c>
      <c r="E91" s="245"/>
      <c r="F91" s="193">
        <v>21000</v>
      </c>
      <c r="G91" s="194"/>
      <c r="H91" s="244">
        <f>H82/12*1000/2</f>
        <v>19833.333333333332</v>
      </c>
      <c r="I91" s="245"/>
      <c r="J91" s="193">
        <f>J82/2/12*1000</f>
        <v>22916.666666666668</v>
      </c>
      <c r="K91" s="194"/>
      <c r="L91" s="59"/>
      <c r="M91" s="16"/>
    </row>
    <row r="92" spans="1:13" ht="20.100000000000001" customHeight="1" x14ac:dyDescent="0.3">
      <c r="A92" s="14" t="s">
        <v>37</v>
      </c>
      <c r="B92" s="191">
        <f>(B89+B90+B91*2)/4</f>
        <v>23250</v>
      </c>
      <c r="C92" s="192"/>
      <c r="D92" s="191">
        <f>(D89+D90+D91*2)/4</f>
        <v>23750</v>
      </c>
      <c r="E92" s="192"/>
      <c r="F92" s="193">
        <f>(F89+F90+F91*2)/4</f>
        <v>24000</v>
      </c>
      <c r="G92" s="194"/>
      <c r="H92" s="244">
        <f>(H89+H90+H91*2)/4</f>
        <v>24041.666666666664</v>
      </c>
      <c r="I92" s="245"/>
      <c r="J92" s="193">
        <f>(J89+J90+J91*2)/4</f>
        <v>27791.666666666668</v>
      </c>
      <c r="K92" s="194"/>
      <c r="L92" s="59"/>
      <c r="M92" s="16"/>
    </row>
    <row r="93" spans="1:13" ht="18" x14ac:dyDescent="0.3">
      <c r="A93" s="5"/>
      <c r="B93" s="16"/>
      <c r="C93" s="16"/>
      <c r="D93" s="16"/>
      <c r="E93" s="16"/>
      <c r="F93" s="16"/>
      <c r="G93" s="17"/>
      <c r="H93" s="47"/>
      <c r="I93" s="47"/>
      <c r="J93" s="47"/>
      <c r="K93" s="48"/>
      <c r="L93" s="48"/>
      <c r="M93" s="1"/>
    </row>
    <row r="94" spans="1:13" ht="64.95" customHeight="1" x14ac:dyDescent="0.3">
      <c r="A94" s="168" t="s">
        <v>224</v>
      </c>
      <c r="B94" s="169"/>
      <c r="C94" s="169"/>
      <c r="D94" s="169"/>
      <c r="E94" s="169"/>
      <c r="F94" s="169"/>
      <c r="G94" s="169"/>
      <c r="H94" s="169"/>
      <c r="I94" s="169"/>
      <c r="J94" s="169"/>
      <c r="K94" s="169"/>
      <c r="L94" s="169"/>
      <c r="M94" s="169"/>
    </row>
    <row r="95" spans="1:13" x14ac:dyDescent="0.3">
      <c r="A95" s="169"/>
      <c r="B95" s="169"/>
      <c r="C95" s="169"/>
      <c r="D95" s="169"/>
      <c r="E95" s="169"/>
      <c r="F95" s="169"/>
      <c r="G95" s="169"/>
      <c r="H95" s="169"/>
      <c r="I95" s="169"/>
      <c r="J95" s="169"/>
      <c r="K95" s="169"/>
      <c r="L95" s="169"/>
      <c r="M95" s="169"/>
    </row>
    <row r="96" spans="1:13" ht="20.399999999999999" x14ac:dyDescent="0.3">
      <c r="A96" s="213" t="s">
        <v>39</v>
      </c>
      <c r="B96" s="213"/>
      <c r="C96" s="213"/>
      <c r="D96" s="213"/>
      <c r="E96" s="213"/>
      <c r="F96" s="213"/>
      <c r="G96" s="213"/>
      <c r="H96" s="213"/>
      <c r="I96" s="213"/>
      <c r="J96" s="213"/>
      <c r="K96" s="213"/>
      <c r="L96" s="18"/>
      <c r="M96" s="1"/>
    </row>
    <row r="97" spans="1:13" ht="20.399999999999999" x14ac:dyDescent="0.3">
      <c r="A97" s="18"/>
      <c r="B97" s="18"/>
      <c r="C97" s="18"/>
      <c r="D97" s="18"/>
      <c r="E97" s="18"/>
      <c r="F97" s="18"/>
      <c r="G97" s="18"/>
      <c r="H97" s="18"/>
      <c r="I97" s="18"/>
      <c r="J97" s="18"/>
      <c r="K97" s="18"/>
      <c r="L97" s="18"/>
      <c r="M97" s="1"/>
    </row>
    <row r="98" spans="1:13" ht="18" x14ac:dyDescent="0.3">
      <c r="A98" s="4" t="s">
        <v>40</v>
      </c>
      <c r="B98" s="12"/>
      <c r="C98" s="4"/>
      <c r="D98" s="4"/>
      <c r="E98" s="4"/>
      <c r="F98" s="1"/>
      <c r="G98" s="1"/>
      <c r="H98" s="1"/>
      <c r="I98" s="1"/>
      <c r="J98" s="1"/>
      <c r="K98" s="1"/>
      <c r="L98" s="1"/>
      <c r="M98" s="1"/>
    </row>
    <row r="99" spans="1:13" ht="18" x14ac:dyDescent="0.3">
      <c r="A99" s="1"/>
      <c r="B99" s="12"/>
      <c r="C99" s="4"/>
      <c r="D99" s="4"/>
      <c r="E99" s="4"/>
      <c r="F99" s="1"/>
      <c r="G99" s="1"/>
      <c r="H99" s="1"/>
      <c r="I99" s="1"/>
      <c r="J99" s="1"/>
      <c r="K99" s="1"/>
      <c r="L99" s="1"/>
      <c r="M99" s="1"/>
    </row>
    <row r="100" spans="1:13" ht="20.399999999999999" x14ac:dyDescent="0.3">
      <c r="A100" s="213" t="s">
        <v>41</v>
      </c>
      <c r="B100" s="213"/>
      <c r="C100" s="213"/>
      <c r="D100" s="213"/>
      <c r="E100" s="213"/>
      <c r="F100" s="213"/>
      <c r="G100" s="213"/>
      <c r="H100" s="213"/>
      <c r="I100" s="213"/>
      <c r="J100" s="213"/>
      <c r="K100" s="213"/>
      <c r="L100" s="18"/>
      <c r="M100" s="1"/>
    </row>
    <row r="101" spans="1:13" ht="20.399999999999999" x14ac:dyDescent="0.3">
      <c r="A101" s="18"/>
      <c r="B101" s="18"/>
      <c r="C101" s="18"/>
      <c r="D101" s="18"/>
      <c r="E101" s="18"/>
      <c r="F101" s="18"/>
      <c r="G101" s="18"/>
      <c r="H101" s="18"/>
      <c r="I101" s="18"/>
      <c r="J101" s="18"/>
      <c r="K101" s="18"/>
      <c r="L101" s="18"/>
      <c r="M101" s="1"/>
    </row>
    <row r="102" spans="1:13" ht="18" x14ac:dyDescent="0.3">
      <c r="A102" s="4" t="s">
        <v>40</v>
      </c>
      <c r="B102" s="12"/>
      <c r="C102" s="4"/>
      <c r="D102" s="4"/>
      <c r="E102" s="4"/>
      <c r="F102" s="1"/>
      <c r="G102" s="1"/>
      <c r="H102" s="1"/>
      <c r="I102" s="1"/>
      <c r="J102" s="1"/>
      <c r="K102" s="1"/>
      <c r="L102" s="1"/>
      <c r="M102" s="1"/>
    </row>
    <row r="103" spans="1:13" ht="18" x14ac:dyDescent="0.3">
      <c r="A103" s="1"/>
      <c r="B103" s="12"/>
      <c r="C103" s="4"/>
      <c r="D103" s="4"/>
      <c r="E103" s="4"/>
      <c r="F103" s="1"/>
      <c r="G103" s="1"/>
      <c r="H103" s="1"/>
      <c r="I103" s="1"/>
      <c r="J103" s="1"/>
      <c r="K103" s="1"/>
      <c r="L103" s="1"/>
      <c r="M103" s="1"/>
    </row>
    <row r="104" spans="1:13" ht="20.399999999999999" x14ac:dyDescent="0.3">
      <c r="A104" s="213" t="s">
        <v>42</v>
      </c>
      <c r="B104" s="213"/>
      <c r="C104" s="213"/>
      <c r="D104" s="213"/>
      <c r="E104" s="213"/>
      <c r="F104" s="213"/>
      <c r="G104" s="213"/>
      <c r="H104" s="213"/>
      <c r="I104" s="213"/>
      <c r="J104" s="213"/>
      <c r="K104" s="213"/>
      <c r="L104" s="18"/>
      <c r="M104" s="1"/>
    </row>
    <row r="105" spans="1:13" ht="20.399999999999999" x14ac:dyDescent="0.3">
      <c r="A105" s="18"/>
      <c r="B105" s="18"/>
      <c r="C105" s="18"/>
      <c r="D105" s="18"/>
      <c r="E105" s="18"/>
      <c r="F105" s="18"/>
      <c r="G105" s="18"/>
      <c r="H105" s="18"/>
      <c r="I105" s="18"/>
      <c r="J105" s="18"/>
      <c r="K105" s="18"/>
      <c r="L105" s="18"/>
      <c r="M105" s="1"/>
    </row>
    <row r="106" spans="1:13" ht="20.399999999999999" x14ac:dyDescent="0.3">
      <c r="A106" s="4" t="s">
        <v>234</v>
      </c>
      <c r="B106" s="18"/>
      <c r="C106" s="18"/>
      <c r="D106" s="18"/>
      <c r="E106" s="18"/>
      <c r="F106" s="18"/>
      <c r="G106" s="18"/>
      <c r="H106" s="18"/>
      <c r="I106" s="18"/>
      <c r="J106" s="18"/>
      <c r="K106" s="18"/>
      <c r="L106" s="18"/>
      <c r="M106" s="1"/>
    </row>
    <row r="107" spans="1:13" ht="20.399999999999999" x14ac:dyDescent="0.3">
      <c r="A107" s="4"/>
      <c r="B107" s="18"/>
      <c r="C107" s="18"/>
      <c r="D107" s="18"/>
      <c r="E107" s="18"/>
      <c r="F107" s="18"/>
      <c r="G107" s="18"/>
      <c r="H107" s="18"/>
      <c r="I107" s="18"/>
      <c r="J107" s="18"/>
      <c r="K107" s="18"/>
      <c r="L107" s="18"/>
      <c r="M107" s="1"/>
    </row>
    <row r="108" spans="1:13" ht="21" x14ac:dyDescent="0.3">
      <c r="A108" s="170" t="s">
        <v>91</v>
      </c>
      <c r="B108" s="171"/>
      <c r="C108" s="171"/>
      <c r="D108" s="171"/>
      <c r="E108" s="171"/>
      <c r="F108" s="171"/>
      <c r="G108" s="171"/>
      <c r="H108" s="171"/>
      <c r="I108" s="171"/>
      <c r="J108" s="171"/>
      <c r="K108" s="171"/>
      <c r="L108" s="18"/>
      <c r="M108" s="1"/>
    </row>
    <row r="109" spans="1:13" ht="20.399999999999999" x14ac:dyDescent="0.3">
      <c r="A109" s="18"/>
      <c r="B109" s="18"/>
      <c r="C109" s="18"/>
      <c r="D109" s="18"/>
      <c r="E109" s="18"/>
      <c r="F109" s="18"/>
      <c r="G109" s="18"/>
      <c r="H109" s="18"/>
      <c r="I109" s="18"/>
      <c r="J109" s="18"/>
      <c r="K109" s="18"/>
      <c r="L109" s="18"/>
      <c r="M109" s="1"/>
    </row>
    <row r="110" spans="1:13" ht="62.4" x14ac:dyDescent="0.3">
      <c r="A110" s="93" t="s">
        <v>43</v>
      </c>
      <c r="B110" s="94" t="s">
        <v>44</v>
      </c>
      <c r="C110" s="95" t="s">
        <v>207</v>
      </c>
      <c r="D110" s="95" t="s">
        <v>212</v>
      </c>
      <c r="E110" s="95" t="s">
        <v>213</v>
      </c>
      <c r="F110" s="95" t="s">
        <v>214</v>
      </c>
      <c r="G110" s="95" t="s">
        <v>215</v>
      </c>
      <c r="H110" s="294" t="s">
        <v>45</v>
      </c>
      <c r="I110" s="294"/>
      <c r="J110" s="294"/>
      <c r="K110" s="252"/>
      <c r="L110" s="78"/>
      <c r="M110" s="79"/>
    </row>
    <row r="111" spans="1:13" ht="18" x14ac:dyDescent="0.3">
      <c r="A111" s="36">
        <v>1</v>
      </c>
      <c r="B111" s="41">
        <v>2</v>
      </c>
      <c r="C111" s="41">
        <v>3</v>
      </c>
      <c r="D111" s="41">
        <v>4</v>
      </c>
      <c r="E111" s="41">
        <v>5</v>
      </c>
      <c r="F111" s="41">
        <v>6</v>
      </c>
      <c r="G111" s="41">
        <v>7</v>
      </c>
      <c r="H111" s="181">
        <v>8</v>
      </c>
      <c r="I111" s="181"/>
      <c r="J111" s="181"/>
      <c r="K111" s="182"/>
      <c r="L111" s="80"/>
      <c r="M111" s="81"/>
    </row>
    <row r="112" spans="1:13" ht="25.05" customHeight="1" x14ac:dyDescent="0.3">
      <c r="A112" s="336" t="s">
        <v>100</v>
      </c>
      <c r="B112" s="32" t="s">
        <v>109</v>
      </c>
      <c r="C112" s="96">
        <v>0</v>
      </c>
      <c r="D112" s="96">
        <v>0</v>
      </c>
      <c r="E112" s="96">
        <v>0</v>
      </c>
      <c r="F112" s="344">
        <v>0</v>
      </c>
      <c r="G112" s="344">
        <v>0</v>
      </c>
      <c r="H112" s="290"/>
      <c r="I112" s="290"/>
      <c r="J112" s="290"/>
      <c r="K112" s="291"/>
      <c r="L112" s="82"/>
      <c r="M112" s="83"/>
    </row>
    <row r="113" spans="1:13" ht="25.05" customHeight="1" x14ac:dyDescent="0.3">
      <c r="A113" s="335" t="s">
        <v>101</v>
      </c>
      <c r="B113" s="33" t="s">
        <v>110</v>
      </c>
      <c r="C113" s="97">
        <v>0</v>
      </c>
      <c r="D113" s="97">
        <v>0</v>
      </c>
      <c r="E113" s="97">
        <v>0</v>
      </c>
      <c r="F113" s="97">
        <v>0</v>
      </c>
      <c r="G113" s="97">
        <v>0</v>
      </c>
      <c r="H113" s="179"/>
      <c r="I113" s="179"/>
      <c r="J113" s="179"/>
      <c r="K113" s="180"/>
      <c r="L113" s="84"/>
      <c r="M113" s="83"/>
    </row>
    <row r="114" spans="1:13" s="339" customFormat="1" ht="25.05" customHeight="1" x14ac:dyDescent="0.3">
      <c r="A114" s="337" t="s">
        <v>102</v>
      </c>
      <c r="B114" s="34" t="s">
        <v>111</v>
      </c>
      <c r="C114" s="98">
        <v>0</v>
      </c>
      <c r="D114" s="98">
        <v>0</v>
      </c>
      <c r="E114" s="98">
        <v>0</v>
      </c>
      <c r="F114" s="345">
        <v>0</v>
      </c>
      <c r="G114" s="345">
        <v>0</v>
      </c>
      <c r="H114" s="197" t="s">
        <v>46</v>
      </c>
      <c r="I114" s="198"/>
      <c r="J114" s="198"/>
      <c r="K114" s="198"/>
      <c r="L114" s="85"/>
      <c r="M114" s="338"/>
    </row>
    <row r="115" spans="1:13" s="339" customFormat="1" ht="15.6" x14ac:dyDescent="0.3">
      <c r="A115" s="340" t="s">
        <v>47</v>
      </c>
      <c r="B115" s="38" t="s">
        <v>112</v>
      </c>
      <c r="C115" s="96">
        <v>0</v>
      </c>
      <c r="D115" s="96">
        <v>0</v>
      </c>
      <c r="E115" s="96">
        <v>0</v>
      </c>
      <c r="F115" s="344">
        <v>0</v>
      </c>
      <c r="G115" s="344">
        <v>0</v>
      </c>
      <c r="H115" s="177"/>
      <c r="I115" s="177"/>
      <c r="J115" s="177"/>
      <c r="K115" s="178"/>
      <c r="L115" s="84"/>
      <c r="M115" s="338"/>
    </row>
    <row r="116" spans="1:13" s="339" customFormat="1" ht="15.6" x14ac:dyDescent="0.3">
      <c r="A116" s="341" t="s">
        <v>103</v>
      </c>
      <c r="B116" s="33" t="s">
        <v>113</v>
      </c>
      <c r="C116" s="97">
        <v>0</v>
      </c>
      <c r="D116" s="97">
        <v>0</v>
      </c>
      <c r="E116" s="97">
        <v>0</v>
      </c>
      <c r="F116" s="346">
        <v>0</v>
      </c>
      <c r="G116" s="346">
        <v>0</v>
      </c>
      <c r="H116" s="195"/>
      <c r="I116" s="196"/>
      <c r="J116" s="196"/>
      <c r="K116" s="196"/>
      <c r="L116" s="85"/>
      <c r="M116" s="338"/>
    </row>
    <row r="117" spans="1:13" s="339" customFormat="1" ht="39.9" customHeight="1" x14ac:dyDescent="0.3">
      <c r="A117" s="343" t="s">
        <v>104</v>
      </c>
      <c r="B117" s="128" t="s">
        <v>114</v>
      </c>
      <c r="C117" s="310">
        <v>14</v>
      </c>
      <c r="D117" s="310">
        <v>12</v>
      </c>
      <c r="E117" s="310">
        <v>6</v>
      </c>
      <c r="F117" s="309">
        <v>12</v>
      </c>
      <c r="G117" s="309">
        <v>12</v>
      </c>
      <c r="H117" s="205" t="s">
        <v>92</v>
      </c>
      <c r="I117" s="205"/>
      <c r="J117" s="205"/>
      <c r="K117" s="206"/>
      <c r="L117" s="84"/>
      <c r="M117" s="338"/>
    </row>
    <row r="118" spans="1:13" ht="15" customHeight="1" x14ac:dyDescent="0.3">
      <c r="A118" s="136"/>
      <c r="B118" s="137"/>
      <c r="C118" s="138"/>
      <c r="D118" s="138"/>
      <c r="E118" s="138"/>
      <c r="F118" s="139"/>
      <c r="G118" s="139"/>
      <c r="H118" s="140"/>
      <c r="I118" s="140"/>
      <c r="J118" s="140"/>
      <c r="K118" s="140"/>
      <c r="L118" s="99"/>
      <c r="M118" s="83"/>
    </row>
    <row r="119" spans="1:13" ht="5.0999999999999996" customHeight="1" x14ac:dyDescent="0.3">
      <c r="A119" s="143"/>
      <c r="B119" s="144"/>
      <c r="C119" s="132"/>
      <c r="D119" s="132"/>
      <c r="E119" s="132"/>
      <c r="F119" s="145"/>
      <c r="G119" s="145"/>
      <c r="H119" s="146"/>
      <c r="I119" s="146"/>
      <c r="J119" s="146"/>
      <c r="K119" s="146"/>
      <c r="L119" s="99"/>
      <c r="M119" s="83"/>
    </row>
    <row r="120" spans="1:13" ht="25.05" customHeight="1" x14ac:dyDescent="0.3">
      <c r="A120" s="36">
        <v>1</v>
      </c>
      <c r="B120" s="41">
        <v>2</v>
      </c>
      <c r="C120" s="41">
        <v>3</v>
      </c>
      <c r="D120" s="41">
        <v>4</v>
      </c>
      <c r="E120" s="41">
        <v>5</v>
      </c>
      <c r="F120" s="41">
        <v>6</v>
      </c>
      <c r="G120" s="41">
        <v>7</v>
      </c>
      <c r="H120" s="181">
        <v>8</v>
      </c>
      <c r="I120" s="181"/>
      <c r="J120" s="181"/>
      <c r="K120" s="181"/>
      <c r="L120" s="84"/>
      <c r="M120" s="83"/>
    </row>
    <row r="121" spans="1:13" ht="78" x14ac:dyDescent="0.3">
      <c r="A121" s="348" t="s">
        <v>48</v>
      </c>
      <c r="B121" s="34" t="s">
        <v>115</v>
      </c>
      <c r="C121" s="306">
        <v>0</v>
      </c>
      <c r="D121" s="306">
        <v>0</v>
      </c>
      <c r="E121" s="306">
        <v>0</v>
      </c>
      <c r="F121" s="347">
        <v>0</v>
      </c>
      <c r="G121" s="347">
        <v>0</v>
      </c>
      <c r="H121" s="215"/>
      <c r="I121" s="215"/>
      <c r="J121" s="215"/>
      <c r="K121" s="199"/>
      <c r="L121" s="84"/>
      <c r="M121" s="83"/>
    </row>
    <row r="122" spans="1:13" ht="80.099999999999994" customHeight="1" x14ac:dyDescent="0.3">
      <c r="A122" s="8" t="s">
        <v>49</v>
      </c>
      <c r="B122" s="33" t="s">
        <v>116</v>
      </c>
      <c r="C122" s="64">
        <v>635</v>
      </c>
      <c r="D122" s="64">
        <v>567</v>
      </c>
      <c r="E122" s="64">
        <v>316</v>
      </c>
      <c r="F122" s="64">
        <v>600</v>
      </c>
      <c r="G122" s="64">
        <v>693</v>
      </c>
      <c r="H122" s="164" t="s">
        <v>50</v>
      </c>
      <c r="I122" s="164"/>
      <c r="J122" s="164"/>
      <c r="K122" s="165"/>
      <c r="L122" s="84"/>
      <c r="M122" s="20"/>
    </row>
    <row r="123" spans="1:13" ht="45.15" customHeight="1" x14ac:dyDescent="0.3">
      <c r="A123" s="30" t="s">
        <v>51</v>
      </c>
      <c r="B123" s="116" t="s">
        <v>117</v>
      </c>
      <c r="C123" s="308">
        <v>0</v>
      </c>
      <c r="D123" s="308">
        <v>0</v>
      </c>
      <c r="E123" s="308">
        <v>0</v>
      </c>
      <c r="F123" s="309">
        <v>0</v>
      </c>
      <c r="G123" s="309">
        <v>0</v>
      </c>
      <c r="H123" s="177"/>
      <c r="I123" s="177"/>
      <c r="J123" s="177"/>
      <c r="K123" s="178"/>
      <c r="L123" s="84"/>
      <c r="M123" s="83"/>
    </row>
    <row r="124" spans="1:13" ht="45.15" customHeight="1" x14ac:dyDescent="0.3">
      <c r="A124" s="133" t="s">
        <v>52</v>
      </c>
      <c r="B124" s="117" t="s">
        <v>118</v>
      </c>
      <c r="C124" s="306">
        <v>0</v>
      </c>
      <c r="D124" s="306">
        <v>0</v>
      </c>
      <c r="E124" s="306">
        <v>0</v>
      </c>
      <c r="F124" s="307">
        <v>0</v>
      </c>
      <c r="G124" s="307">
        <v>0</v>
      </c>
      <c r="H124" s="215"/>
      <c r="I124" s="215"/>
      <c r="J124" s="215"/>
      <c r="K124" s="199"/>
      <c r="L124" s="84"/>
      <c r="M124" s="83"/>
    </row>
    <row r="125" spans="1:13" ht="34.799999999999997" x14ac:dyDescent="0.3">
      <c r="A125" s="8" t="s">
        <v>53</v>
      </c>
      <c r="B125" s="125" t="s">
        <v>119</v>
      </c>
      <c r="C125" s="122">
        <v>511</v>
      </c>
      <c r="D125" s="124">
        <v>448</v>
      </c>
      <c r="E125" s="122">
        <v>245</v>
      </c>
      <c r="F125" s="123">
        <v>469</v>
      </c>
      <c r="G125" s="124">
        <v>542</v>
      </c>
      <c r="H125" s="164"/>
      <c r="I125" s="164"/>
      <c r="J125" s="164"/>
      <c r="K125" s="165"/>
      <c r="L125" s="84"/>
      <c r="M125" s="83"/>
    </row>
    <row r="126" spans="1:13" ht="18" x14ac:dyDescent="0.3">
      <c r="A126" s="23" t="s">
        <v>54</v>
      </c>
      <c r="B126" s="118" t="s">
        <v>120</v>
      </c>
      <c r="C126" s="352">
        <v>379</v>
      </c>
      <c r="D126" s="352">
        <v>302</v>
      </c>
      <c r="E126" s="352">
        <v>176</v>
      </c>
      <c r="F126" s="353">
        <f>F125-F127-48</f>
        <v>322</v>
      </c>
      <c r="G126" s="352">
        <f>G125-G127-G128</f>
        <v>396</v>
      </c>
      <c r="H126" s="175"/>
      <c r="I126" s="175"/>
      <c r="J126" s="175"/>
      <c r="K126" s="176"/>
      <c r="L126" s="86"/>
      <c r="M126" s="83"/>
    </row>
    <row r="127" spans="1:13" ht="18" x14ac:dyDescent="0.3">
      <c r="A127" s="23" t="s">
        <v>55</v>
      </c>
      <c r="B127" s="118" t="s">
        <v>121</v>
      </c>
      <c r="C127" s="352">
        <v>105</v>
      </c>
      <c r="D127" s="352">
        <v>98</v>
      </c>
      <c r="E127" s="352">
        <v>49</v>
      </c>
      <c r="F127" s="353">
        <v>99</v>
      </c>
      <c r="G127" s="352">
        <f>9*11</f>
        <v>99</v>
      </c>
      <c r="H127" s="175"/>
      <c r="I127" s="175"/>
      <c r="J127" s="175"/>
      <c r="K127" s="176"/>
      <c r="L127" s="86"/>
      <c r="M127" s="83"/>
    </row>
    <row r="128" spans="1:13" ht="18" x14ac:dyDescent="0.3">
      <c r="A128" s="23" t="s">
        <v>56</v>
      </c>
      <c r="B128" s="118" t="s">
        <v>122</v>
      </c>
      <c r="C128" s="352">
        <v>27</v>
      </c>
      <c r="D128" s="352">
        <v>48</v>
      </c>
      <c r="E128" s="352">
        <v>20</v>
      </c>
      <c r="F128" s="353">
        <v>48</v>
      </c>
      <c r="G128" s="352">
        <f>19*2.5-0.5</f>
        <v>47</v>
      </c>
      <c r="H128" s="175"/>
      <c r="I128" s="175"/>
      <c r="J128" s="175"/>
      <c r="K128" s="176"/>
      <c r="L128" s="86"/>
      <c r="M128" s="83"/>
    </row>
    <row r="129" spans="1:20" ht="34.799999999999997" x14ac:dyDescent="0.3">
      <c r="A129" s="126" t="s">
        <v>57</v>
      </c>
      <c r="B129" s="127" t="s">
        <v>123</v>
      </c>
      <c r="C129" s="122">
        <v>112</v>
      </c>
      <c r="D129" s="122">
        <v>99</v>
      </c>
      <c r="E129" s="122">
        <v>54</v>
      </c>
      <c r="F129" s="123">
        <v>104</v>
      </c>
      <c r="G129" s="124">
        <v>119</v>
      </c>
      <c r="H129" s="164"/>
      <c r="I129" s="164"/>
      <c r="J129" s="164"/>
      <c r="K129" s="165"/>
      <c r="L129" s="84"/>
      <c r="M129" s="83"/>
    </row>
    <row r="130" spans="1:20" ht="18" x14ac:dyDescent="0.3">
      <c r="A130" s="301" t="s">
        <v>226</v>
      </c>
      <c r="B130" s="302" t="s">
        <v>225</v>
      </c>
      <c r="C130" s="310">
        <v>0</v>
      </c>
      <c r="D130" s="122">
        <v>0</v>
      </c>
      <c r="E130" s="122">
        <v>1</v>
      </c>
      <c r="F130" s="357">
        <v>1</v>
      </c>
      <c r="G130" s="309">
        <v>0</v>
      </c>
      <c r="H130" s="153"/>
      <c r="I130" s="40"/>
      <c r="J130" s="40"/>
      <c r="K130" s="303"/>
      <c r="L130" s="84"/>
      <c r="M130" s="83"/>
    </row>
    <row r="131" spans="1:20" ht="54" x14ac:dyDescent="0.3">
      <c r="A131" s="37" t="s">
        <v>58</v>
      </c>
      <c r="B131" s="128" t="s">
        <v>124</v>
      </c>
      <c r="C131" s="310">
        <v>12</v>
      </c>
      <c r="D131" s="122">
        <v>20</v>
      </c>
      <c r="E131" s="122">
        <v>16</v>
      </c>
      <c r="F131" s="357">
        <v>26</v>
      </c>
      <c r="G131" s="309">
        <v>32</v>
      </c>
      <c r="H131" s="177"/>
      <c r="I131" s="177"/>
      <c r="J131" s="177"/>
      <c r="K131" s="178"/>
      <c r="L131" s="84"/>
      <c r="M131" s="87"/>
    </row>
    <row r="132" spans="1:20" ht="18" x14ac:dyDescent="0.3">
      <c r="A132" s="9" t="s">
        <v>99</v>
      </c>
      <c r="B132" s="33" t="s">
        <v>125</v>
      </c>
      <c r="C132" s="312">
        <v>0</v>
      </c>
      <c r="D132" s="312">
        <v>0</v>
      </c>
      <c r="E132" s="312">
        <v>0</v>
      </c>
      <c r="F132" s="356">
        <v>0</v>
      </c>
      <c r="G132" s="122">
        <v>0</v>
      </c>
      <c r="H132" s="179"/>
      <c r="I132" s="179"/>
      <c r="J132" s="179"/>
      <c r="K132" s="180"/>
      <c r="L132" s="84"/>
      <c r="M132" s="83"/>
    </row>
    <row r="133" spans="1:20" ht="52.2" x14ac:dyDescent="0.3">
      <c r="A133" s="29" t="s">
        <v>105</v>
      </c>
      <c r="B133" s="34" t="s">
        <v>126</v>
      </c>
      <c r="C133" s="311">
        <v>938</v>
      </c>
      <c r="D133" s="311">
        <v>988</v>
      </c>
      <c r="E133" s="311">
        <f>E134+E135+E136+E152+E153+E154+E155+E156+E157+E158+E159+E160+E161+E162+E166+E168</f>
        <v>445</v>
      </c>
      <c r="F133" s="311">
        <f>F134+F135+F136+F152+F153+F154+F155+F156+F157+F158+F159+F160+F161+F162+F166+F168</f>
        <v>942.96</v>
      </c>
      <c r="G133" s="311">
        <f>G134+G135+G136+G152+G153+G154+G155+G156+G157+G158+G159+G160+G161+G162+G166+G168</f>
        <v>1078.75</v>
      </c>
      <c r="H133" s="215"/>
      <c r="I133" s="215"/>
      <c r="J133" s="215"/>
      <c r="K133" s="199"/>
      <c r="L133" s="131"/>
      <c r="M133" s="132"/>
      <c r="N133" s="132"/>
      <c r="O133" s="132"/>
      <c r="P133" s="132"/>
      <c r="Q133" s="132"/>
      <c r="R133" s="132"/>
      <c r="S133" s="132"/>
      <c r="T133" s="132"/>
    </row>
    <row r="134" spans="1:20" ht="36" x14ac:dyDescent="0.3">
      <c r="A134" s="9" t="s">
        <v>59</v>
      </c>
      <c r="B134" s="33" t="s">
        <v>127</v>
      </c>
      <c r="C134" s="312">
        <v>0</v>
      </c>
      <c r="D134" s="312">
        <v>0</v>
      </c>
      <c r="E134" s="312">
        <v>0</v>
      </c>
      <c r="F134" s="312">
        <v>0</v>
      </c>
      <c r="G134" s="312">
        <v>0</v>
      </c>
      <c r="H134" s="164"/>
      <c r="I134" s="164"/>
      <c r="J134" s="164"/>
      <c r="K134" s="165"/>
      <c r="L134" s="84"/>
      <c r="M134" s="83"/>
    </row>
    <row r="135" spans="1:20" ht="18" x14ac:dyDescent="0.3">
      <c r="A135" s="9" t="s">
        <v>60</v>
      </c>
      <c r="B135" s="33" t="s">
        <v>128</v>
      </c>
      <c r="C135" s="122">
        <v>9</v>
      </c>
      <c r="D135" s="122">
        <v>12</v>
      </c>
      <c r="E135" s="122">
        <v>2</v>
      </c>
      <c r="F135" s="123">
        <v>8</v>
      </c>
      <c r="G135" s="124">
        <v>9</v>
      </c>
      <c r="H135" s="164"/>
      <c r="I135" s="164"/>
      <c r="J135" s="164"/>
      <c r="K135" s="165"/>
      <c r="L135" s="84"/>
      <c r="M135" s="83"/>
    </row>
    <row r="136" spans="1:20" ht="36" x14ac:dyDescent="0.3">
      <c r="A136" s="9" t="s">
        <v>61</v>
      </c>
      <c r="B136" s="33" t="s">
        <v>129</v>
      </c>
      <c r="C136" s="361">
        <v>614</v>
      </c>
      <c r="D136" s="361">
        <v>647</v>
      </c>
      <c r="E136" s="361">
        <f>E137+E143</f>
        <v>323</v>
      </c>
      <c r="F136" s="361">
        <f>F137+F143</f>
        <v>647.96</v>
      </c>
      <c r="G136" s="362">
        <f>G137+G143+G148</f>
        <v>747.75</v>
      </c>
      <c r="H136" s="172"/>
      <c r="I136" s="172"/>
      <c r="J136" s="172"/>
      <c r="K136" s="172"/>
      <c r="L136" s="84"/>
      <c r="M136" s="83"/>
    </row>
    <row r="137" spans="1:20" ht="30" customHeight="1" x14ac:dyDescent="0.3">
      <c r="A137" s="108" t="s">
        <v>62</v>
      </c>
      <c r="B137" s="118" t="s">
        <v>130</v>
      </c>
      <c r="C137" s="109">
        <v>338</v>
      </c>
      <c r="D137" s="109">
        <f>D138+D139+D140+D141</f>
        <v>359</v>
      </c>
      <c r="E137" s="109">
        <f>E138+E139+E140+E141+E142</f>
        <v>180</v>
      </c>
      <c r="F137" s="109">
        <f>F138+F139+F140+F141+F142</f>
        <v>359.86</v>
      </c>
      <c r="G137" s="109">
        <f>G138+G139+G140+G141+G142</f>
        <v>398.75</v>
      </c>
      <c r="H137" s="40"/>
      <c r="I137" s="40"/>
      <c r="J137" s="40"/>
      <c r="K137" s="40"/>
      <c r="L137" s="84"/>
      <c r="M137" s="83"/>
    </row>
    <row r="138" spans="1:20" ht="18" x14ac:dyDescent="0.3">
      <c r="A138" s="23" t="s">
        <v>54</v>
      </c>
      <c r="B138" s="118" t="s">
        <v>132</v>
      </c>
      <c r="C138" s="109">
        <v>247</v>
      </c>
      <c r="D138" s="109">
        <v>249</v>
      </c>
      <c r="E138" s="109">
        <v>138</v>
      </c>
      <c r="F138" s="150">
        <f>E138+25*5</f>
        <v>263</v>
      </c>
      <c r="G138" s="151">
        <f>327/12*11-4</f>
        <v>295.75</v>
      </c>
      <c r="H138" s="172"/>
      <c r="I138" s="172"/>
      <c r="J138" s="172"/>
      <c r="K138" s="172"/>
      <c r="L138" s="84"/>
      <c r="M138" s="83"/>
    </row>
    <row r="139" spans="1:20" ht="18" x14ac:dyDescent="0.3">
      <c r="A139" s="23" t="s">
        <v>55</v>
      </c>
      <c r="B139" s="118" t="s">
        <v>133</v>
      </c>
      <c r="C139" s="109">
        <v>81</v>
      </c>
      <c r="D139" s="109">
        <v>73</v>
      </c>
      <c r="E139" s="109">
        <v>30</v>
      </c>
      <c r="F139" s="150">
        <f>F138*0.22</f>
        <v>57.86</v>
      </c>
      <c r="G139" s="151">
        <f>72/12*11</f>
        <v>66</v>
      </c>
      <c r="H139" s="172"/>
      <c r="I139" s="172"/>
      <c r="J139" s="172"/>
      <c r="K139" s="172"/>
      <c r="L139" s="84"/>
      <c r="M139" s="83"/>
    </row>
    <row r="140" spans="1:20" ht="18.149999999999999" customHeight="1" x14ac:dyDescent="0.3">
      <c r="A140" s="23" t="s">
        <v>56</v>
      </c>
      <c r="B140" s="118" t="s">
        <v>134</v>
      </c>
      <c r="C140" s="109">
        <v>7</v>
      </c>
      <c r="D140" s="109">
        <v>33</v>
      </c>
      <c r="E140" s="109">
        <v>10</v>
      </c>
      <c r="F140" s="150">
        <f>10+25</f>
        <v>35</v>
      </c>
      <c r="G140" s="151">
        <v>33</v>
      </c>
      <c r="H140" s="172"/>
      <c r="I140" s="172"/>
      <c r="J140" s="172"/>
      <c r="K140" s="172"/>
      <c r="L140" s="84"/>
      <c r="M140" s="83"/>
    </row>
    <row r="141" spans="1:20" ht="50.1" customHeight="1" x14ac:dyDescent="0.3">
      <c r="A141" s="147" t="s">
        <v>191</v>
      </c>
      <c r="B141" s="118" t="s">
        <v>192</v>
      </c>
      <c r="C141" s="109">
        <v>3</v>
      </c>
      <c r="D141" s="109">
        <v>4</v>
      </c>
      <c r="E141" s="109">
        <v>2</v>
      </c>
      <c r="F141" s="148">
        <v>4</v>
      </c>
      <c r="G141" s="152">
        <v>4</v>
      </c>
      <c r="H141" s="40"/>
      <c r="I141" s="40"/>
      <c r="J141" s="40"/>
      <c r="K141" s="40"/>
      <c r="L141" s="84"/>
      <c r="M141" s="83"/>
    </row>
    <row r="142" spans="1:20" ht="36" hidden="1" customHeight="1" x14ac:dyDescent="0.3">
      <c r="A142" s="147" t="s">
        <v>194</v>
      </c>
      <c r="B142" s="118" t="s">
        <v>193</v>
      </c>
      <c r="C142" s="109">
        <v>0</v>
      </c>
      <c r="D142" s="109">
        <v>0</v>
      </c>
      <c r="E142" s="109">
        <v>0</v>
      </c>
      <c r="F142" s="109">
        <v>0</v>
      </c>
      <c r="G142" s="109">
        <v>0</v>
      </c>
      <c r="H142" s="40"/>
      <c r="I142" s="40"/>
      <c r="J142" s="40"/>
      <c r="K142" s="40"/>
      <c r="L142" s="84"/>
      <c r="M142" s="83"/>
    </row>
    <row r="143" spans="1:20" ht="30" customHeight="1" x14ac:dyDescent="0.3">
      <c r="A143" s="110" t="s">
        <v>63</v>
      </c>
      <c r="B143" s="118" t="s">
        <v>131</v>
      </c>
      <c r="C143" s="109">
        <v>276</v>
      </c>
      <c r="D143" s="109">
        <f t="shared" ref="D143" si="1">D144+D145+D146</f>
        <v>288</v>
      </c>
      <c r="E143" s="109">
        <f>E144+E145+E146+E147</f>
        <v>143</v>
      </c>
      <c r="F143" s="109">
        <f>F144+F145+F146+F147</f>
        <v>288.10000000000002</v>
      </c>
      <c r="G143" s="109">
        <f>319.3</f>
        <v>319.3</v>
      </c>
      <c r="H143" s="40"/>
      <c r="I143" s="40"/>
      <c r="J143" s="40"/>
      <c r="K143" s="40"/>
      <c r="L143" s="84"/>
      <c r="M143" s="83"/>
    </row>
    <row r="144" spans="1:20" ht="18" customHeight="1" x14ac:dyDescent="0.3">
      <c r="A144" s="23" t="s">
        <v>54</v>
      </c>
      <c r="B144" s="118" t="s">
        <v>135</v>
      </c>
      <c r="C144" s="109">
        <v>189</v>
      </c>
      <c r="D144" s="109">
        <v>204</v>
      </c>
      <c r="E144" s="109">
        <v>105</v>
      </c>
      <c r="F144" s="150">
        <f>E144+20*5</f>
        <v>205</v>
      </c>
      <c r="G144" s="151">
        <f>261.8/12*11</f>
        <v>239.98333333333332</v>
      </c>
      <c r="H144" s="40"/>
      <c r="I144" s="40"/>
      <c r="J144" s="40"/>
      <c r="K144" s="40"/>
      <c r="L144" s="84"/>
      <c r="M144" s="83"/>
    </row>
    <row r="145" spans="1:13" ht="18" x14ac:dyDescent="0.3">
      <c r="A145" s="23" t="s">
        <v>55</v>
      </c>
      <c r="B145" s="118" t="s">
        <v>136</v>
      </c>
      <c r="C145" s="109">
        <v>63</v>
      </c>
      <c r="D145" s="109">
        <v>61</v>
      </c>
      <c r="E145" s="109">
        <v>23</v>
      </c>
      <c r="F145" s="150">
        <f>F144*0.22</f>
        <v>45.1</v>
      </c>
      <c r="G145" s="151">
        <f>57.6/12*11</f>
        <v>52.8</v>
      </c>
      <c r="H145" s="40"/>
      <c r="I145" s="40"/>
      <c r="J145" s="40"/>
      <c r="K145" s="40"/>
      <c r="L145" s="84"/>
      <c r="M145" s="83"/>
    </row>
    <row r="146" spans="1:13" ht="18" x14ac:dyDescent="0.3">
      <c r="A146" s="23" t="s">
        <v>56</v>
      </c>
      <c r="B146" s="118" t="s">
        <v>137</v>
      </c>
      <c r="C146" s="109">
        <v>24</v>
      </c>
      <c r="D146" s="109">
        <v>23</v>
      </c>
      <c r="E146" s="109">
        <v>15</v>
      </c>
      <c r="F146" s="150">
        <f>15+23</f>
        <v>38</v>
      </c>
      <c r="G146" s="151">
        <f>G143-G144-G145-0.2</f>
        <v>26.316666666666695</v>
      </c>
      <c r="H146" s="40"/>
      <c r="I146" s="40"/>
      <c r="J146" s="40"/>
      <c r="K146" s="40"/>
      <c r="L146" s="84"/>
      <c r="M146" s="83"/>
    </row>
    <row r="147" spans="1:13" ht="36" hidden="1" customHeight="1" x14ac:dyDescent="0.3">
      <c r="A147" s="149" t="s">
        <v>194</v>
      </c>
      <c r="B147" s="118" t="s">
        <v>195</v>
      </c>
      <c r="C147" s="109">
        <v>0</v>
      </c>
      <c r="D147" s="109">
        <v>0</v>
      </c>
      <c r="E147" s="109">
        <v>0</v>
      </c>
      <c r="F147" s="150">
        <v>0</v>
      </c>
      <c r="G147" s="151">
        <v>0</v>
      </c>
      <c r="H147" s="40"/>
      <c r="I147" s="40"/>
      <c r="J147" s="40"/>
      <c r="K147" s="40"/>
      <c r="L147" s="84"/>
      <c r="M147" s="83"/>
    </row>
    <row r="148" spans="1:13" ht="36" customHeight="1" x14ac:dyDescent="0.3">
      <c r="A148" s="304" t="s">
        <v>227</v>
      </c>
      <c r="B148" s="118" t="s">
        <v>228</v>
      </c>
      <c r="C148" s="109">
        <v>0</v>
      </c>
      <c r="D148" s="109">
        <v>0</v>
      </c>
      <c r="E148" s="109">
        <v>0</v>
      </c>
      <c r="F148" s="150">
        <v>0</v>
      </c>
      <c r="G148" s="151">
        <v>29.7</v>
      </c>
      <c r="H148" s="40"/>
      <c r="I148" s="40"/>
      <c r="J148" s="40"/>
      <c r="K148" s="40"/>
      <c r="L148" s="84"/>
      <c r="M148" s="83"/>
    </row>
    <row r="149" spans="1:13" ht="18" customHeight="1" x14ac:dyDescent="0.3">
      <c r="A149" s="23" t="s">
        <v>54</v>
      </c>
      <c r="B149" s="118" t="s">
        <v>229</v>
      </c>
      <c r="C149" s="109">
        <v>0</v>
      </c>
      <c r="D149" s="109">
        <v>0</v>
      </c>
      <c r="E149" s="109">
        <v>0</v>
      </c>
      <c r="F149" s="150">
        <v>0</v>
      </c>
      <c r="G149" s="151">
        <f>24.4/12*11</f>
        <v>22.366666666666667</v>
      </c>
      <c r="H149" s="40"/>
      <c r="I149" s="40"/>
      <c r="J149" s="40"/>
      <c r="K149" s="40"/>
      <c r="L149" s="84"/>
      <c r="M149" s="83"/>
    </row>
    <row r="150" spans="1:13" ht="18" customHeight="1" x14ac:dyDescent="0.3">
      <c r="A150" s="23" t="s">
        <v>55</v>
      </c>
      <c r="B150" s="118" t="s">
        <v>230</v>
      </c>
      <c r="C150" s="109">
        <v>0</v>
      </c>
      <c r="D150" s="109">
        <v>0</v>
      </c>
      <c r="E150" s="109">
        <v>0</v>
      </c>
      <c r="F150" s="150">
        <v>0</v>
      </c>
      <c r="G150" s="151">
        <f>5.4/12*11</f>
        <v>4.95</v>
      </c>
      <c r="H150" s="40"/>
      <c r="I150" s="40"/>
      <c r="J150" s="40"/>
      <c r="K150" s="40"/>
      <c r="L150" s="84"/>
      <c r="M150" s="83"/>
    </row>
    <row r="151" spans="1:13" ht="18" customHeight="1" x14ac:dyDescent="0.3">
      <c r="A151" s="23" t="s">
        <v>56</v>
      </c>
      <c r="B151" s="118" t="s">
        <v>231</v>
      </c>
      <c r="C151" s="109">
        <v>0</v>
      </c>
      <c r="D151" s="109">
        <v>0</v>
      </c>
      <c r="E151" s="109">
        <v>0</v>
      </c>
      <c r="F151" s="150">
        <v>0</v>
      </c>
      <c r="G151" s="151">
        <f>G148-G149-G150+0.2</f>
        <v>2.5833333333333321</v>
      </c>
      <c r="H151" s="40"/>
      <c r="I151" s="40"/>
      <c r="J151" s="40"/>
      <c r="K151" s="40"/>
      <c r="L151" s="84"/>
      <c r="M151" s="83"/>
    </row>
    <row r="152" spans="1:13" ht="36" x14ac:dyDescent="0.3">
      <c r="A152" s="9" t="s">
        <v>57</v>
      </c>
      <c r="B152" s="33" t="s">
        <v>138</v>
      </c>
      <c r="C152" s="122">
        <v>135</v>
      </c>
      <c r="D152" s="122">
        <v>142</v>
      </c>
      <c r="E152" s="122">
        <v>71</v>
      </c>
      <c r="F152" s="123">
        <v>143</v>
      </c>
      <c r="G152" s="124">
        <v>165</v>
      </c>
      <c r="H152" s="164"/>
      <c r="I152" s="164"/>
      <c r="J152" s="164"/>
      <c r="K152" s="165"/>
      <c r="L152" s="84"/>
      <c r="M152" s="83"/>
    </row>
    <row r="153" spans="1:13" ht="93.9" customHeight="1" x14ac:dyDescent="0.3">
      <c r="A153" s="21" t="s">
        <v>141</v>
      </c>
      <c r="B153" s="38" t="s">
        <v>139</v>
      </c>
      <c r="C153" s="310">
        <v>33</v>
      </c>
      <c r="D153" s="122">
        <v>16</v>
      </c>
      <c r="E153" s="122">
        <v>10</v>
      </c>
      <c r="F153" s="357">
        <v>18</v>
      </c>
      <c r="G153" s="309">
        <v>41</v>
      </c>
      <c r="H153" s="177"/>
      <c r="I153" s="177"/>
      <c r="J153" s="177"/>
      <c r="K153" s="178"/>
      <c r="L153" s="84"/>
      <c r="M153" s="83"/>
    </row>
    <row r="154" spans="1:13" ht="93.9" customHeight="1" x14ac:dyDescent="0.3">
      <c r="A154" s="9" t="s">
        <v>64</v>
      </c>
      <c r="B154" s="33" t="s">
        <v>140</v>
      </c>
      <c r="C154" s="313">
        <v>69</v>
      </c>
      <c r="D154" s="313">
        <v>5</v>
      </c>
      <c r="E154" s="313">
        <v>3</v>
      </c>
      <c r="F154" s="358">
        <v>5</v>
      </c>
      <c r="G154" s="313">
        <v>5</v>
      </c>
      <c r="H154" s="211" t="s">
        <v>94</v>
      </c>
      <c r="I154" s="212"/>
      <c r="J154" s="212"/>
      <c r="K154" s="212"/>
      <c r="L154" s="88"/>
      <c r="M154" s="83"/>
    </row>
    <row r="155" spans="1:13" ht="46.8" x14ac:dyDescent="0.3">
      <c r="A155" s="349" t="s">
        <v>142</v>
      </c>
      <c r="B155" s="33" t="s">
        <v>144</v>
      </c>
      <c r="C155" s="350">
        <v>0</v>
      </c>
      <c r="D155" s="350">
        <v>0</v>
      </c>
      <c r="E155" s="350">
        <v>0</v>
      </c>
      <c r="F155" s="350">
        <v>0</v>
      </c>
      <c r="G155" s="350">
        <v>0</v>
      </c>
      <c r="H155" s="199"/>
      <c r="I155" s="200"/>
      <c r="J155" s="200"/>
      <c r="K155" s="200"/>
      <c r="L155" s="84"/>
      <c r="M155" s="83"/>
    </row>
    <row r="156" spans="1:13" ht="46.8" x14ac:dyDescent="0.3">
      <c r="A156" s="335" t="s">
        <v>143</v>
      </c>
      <c r="B156" s="33" t="s">
        <v>145</v>
      </c>
      <c r="C156" s="350">
        <v>0</v>
      </c>
      <c r="D156" s="350">
        <v>0</v>
      </c>
      <c r="E156" s="350">
        <v>0</v>
      </c>
      <c r="F156" s="350">
        <v>0</v>
      </c>
      <c r="G156" s="350">
        <v>0</v>
      </c>
      <c r="H156" s="165"/>
      <c r="I156" s="172"/>
      <c r="J156" s="172"/>
      <c r="K156" s="172"/>
      <c r="L156" s="84"/>
      <c r="M156" s="83"/>
    </row>
    <row r="157" spans="1:13" ht="50.1" customHeight="1" x14ac:dyDescent="0.3">
      <c r="A157" s="9" t="s">
        <v>65</v>
      </c>
      <c r="B157" s="33" t="s">
        <v>146</v>
      </c>
      <c r="C157" s="313">
        <v>1</v>
      </c>
      <c r="D157" s="313">
        <f>1</f>
        <v>1</v>
      </c>
      <c r="E157" s="313">
        <v>1</v>
      </c>
      <c r="F157" s="315">
        <v>1</v>
      </c>
      <c r="G157" s="316">
        <f>1</f>
        <v>1</v>
      </c>
      <c r="H157" s="203" t="s">
        <v>108</v>
      </c>
      <c r="I157" s="204"/>
      <c r="J157" s="204"/>
      <c r="K157" s="204"/>
      <c r="L157" s="88"/>
      <c r="M157" s="83"/>
    </row>
    <row r="158" spans="1:13" ht="36" x14ac:dyDescent="0.3">
      <c r="A158" s="9" t="s">
        <v>66</v>
      </c>
      <c r="B158" s="33" t="s">
        <v>147</v>
      </c>
      <c r="C158" s="327">
        <v>0</v>
      </c>
      <c r="D158" s="327">
        <v>0</v>
      </c>
      <c r="E158" s="327">
        <v>0</v>
      </c>
      <c r="F158" s="327">
        <v>0</v>
      </c>
      <c r="G158" s="327">
        <v>0</v>
      </c>
      <c r="H158" s="173"/>
      <c r="I158" s="174"/>
      <c r="J158" s="174"/>
      <c r="K158" s="174"/>
      <c r="L158" s="82"/>
      <c r="M158" s="83"/>
    </row>
    <row r="159" spans="1:13" ht="18" x14ac:dyDescent="0.3">
      <c r="A159" s="37" t="s">
        <v>67</v>
      </c>
      <c r="B159" s="38" t="s">
        <v>148</v>
      </c>
      <c r="C159" s="327">
        <v>0</v>
      </c>
      <c r="D159" s="327">
        <v>0</v>
      </c>
      <c r="E159" s="327">
        <v>0</v>
      </c>
      <c r="F159" s="327">
        <v>0</v>
      </c>
      <c r="G159" s="327">
        <v>0</v>
      </c>
      <c r="H159" s="178"/>
      <c r="I159" s="214"/>
      <c r="J159" s="214"/>
      <c r="K159" s="214"/>
      <c r="L159" s="84"/>
      <c r="M159" s="83"/>
    </row>
    <row r="160" spans="1:13" ht="18" x14ac:dyDescent="0.3">
      <c r="A160" s="9" t="s">
        <v>68</v>
      </c>
      <c r="B160" s="38" t="s">
        <v>149</v>
      </c>
      <c r="C160" s="327">
        <v>0</v>
      </c>
      <c r="D160" s="327">
        <v>0</v>
      </c>
      <c r="E160" s="327">
        <v>0</v>
      </c>
      <c r="F160" s="327">
        <v>0</v>
      </c>
      <c r="G160" s="327">
        <v>0</v>
      </c>
      <c r="H160" s="201"/>
      <c r="I160" s="201"/>
      <c r="J160" s="201"/>
      <c r="K160" s="202"/>
      <c r="L160" s="84"/>
      <c r="M160" s="83"/>
    </row>
    <row r="161" spans="1:13" ht="46.8" x14ac:dyDescent="0.3">
      <c r="A161" s="342" t="s">
        <v>69</v>
      </c>
      <c r="B161" s="38" t="s">
        <v>150</v>
      </c>
      <c r="C161" s="331">
        <v>0</v>
      </c>
      <c r="D161" s="331">
        <v>0</v>
      </c>
      <c r="E161" s="331">
        <v>0</v>
      </c>
      <c r="F161" s="331">
        <v>0</v>
      </c>
      <c r="G161" s="331">
        <v>0</v>
      </c>
      <c r="H161" s="177"/>
      <c r="I161" s="177"/>
      <c r="J161" s="177"/>
      <c r="K161" s="178"/>
      <c r="L161" s="84"/>
      <c r="M161" s="83"/>
    </row>
    <row r="162" spans="1:13" ht="54" x14ac:dyDescent="0.3">
      <c r="A162" s="9" t="s">
        <v>70</v>
      </c>
      <c r="B162" s="33" t="s">
        <v>151</v>
      </c>
      <c r="C162" s="313">
        <v>13</v>
      </c>
      <c r="D162" s="313">
        <v>0</v>
      </c>
      <c r="E162" s="313">
        <v>0</v>
      </c>
      <c r="F162" s="318">
        <v>0</v>
      </c>
      <c r="G162" s="319">
        <v>0</v>
      </c>
      <c r="H162" s="295" t="s">
        <v>95</v>
      </c>
      <c r="I162" s="295"/>
      <c r="J162" s="295"/>
      <c r="K162" s="296"/>
      <c r="L162" s="84"/>
      <c r="M162" s="83"/>
    </row>
    <row r="163" spans="1:13" ht="50.1" customHeight="1" x14ac:dyDescent="0.3">
      <c r="A163" s="136"/>
      <c r="B163" s="137"/>
      <c r="C163" s="141"/>
      <c r="D163" s="141"/>
      <c r="E163" s="141"/>
      <c r="F163" s="141"/>
      <c r="G163" s="141"/>
      <c r="H163" s="142"/>
      <c r="I163" s="142"/>
      <c r="J163" s="142"/>
      <c r="K163" s="142"/>
      <c r="L163" s="99"/>
      <c r="M163" s="83"/>
    </row>
    <row r="164" spans="1:13" ht="4.95" customHeight="1" x14ac:dyDescent="0.3">
      <c r="A164" s="143"/>
      <c r="B164" s="144"/>
      <c r="C164" s="134"/>
      <c r="D164" s="134"/>
      <c r="E164" s="134"/>
      <c r="F164" s="134"/>
      <c r="G164" s="134"/>
      <c r="H164" s="135"/>
      <c r="I164" s="135"/>
      <c r="J164" s="135"/>
      <c r="K164" s="135"/>
      <c r="L164" s="99"/>
      <c r="M164" s="83"/>
    </row>
    <row r="165" spans="1:13" ht="18" x14ac:dyDescent="0.3">
      <c r="A165" s="36">
        <v>1</v>
      </c>
      <c r="B165" s="41">
        <v>2</v>
      </c>
      <c r="C165" s="41">
        <v>3</v>
      </c>
      <c r="D165" s="41">
        <v>4</v>
      </c>
      <c r="E165" s="41">
        <v>5</v>
      </c>
      <c r="F165" s="41">
        <v>6</v>
      </c>
      <c r="G165" s="41">
        <v>7</v>
      </c>
      <c r="H165" s="181">
        <v>8</v>
      </c>
      <c r="I165" s="181"/>
      <c r="J165" s="181"/>
      <c r="K165" s="181"/>
      <c r="L165" s="84"/>
      <c r="M165" s="83"/>
    </row>
    <row r="166" spans="1:13" ht="129.9" customHeight="1" x14ac:dyDescent="0.3">
      <c r="A166" s="9" t="s">
        <v>106</v>
      </c>
      <c r="B166" s="33" t="s">
        <v>164</v>
      </c>
      <c r="C166" s="313">
        <v>38</v>
      </c>
      <c r="D166" s="313">
        <v>129</v>
      </c>
      <c r="E166" s="313">
        <v>22</v>
      </c>
      <c r="F166" s="313">
        <f>30+12+47</f>
        <v>89</v>
      </c>
      <c r="G166" s="313">
        <f>24+24+27</f>
        <v>75</v>
      </c>
      <c r="H166" s="273" t="s">
        <v>186</v>
      </c>
      <c r="I166" s="273"/>
      <c r="J166" s="273"/>
      <c r="K166" s="273"/>
      <c r="L166" s="82"/>
      <c r="M166" s="83"/>
    </row>
    <row r="167" spans="1:13" ht="60" customHeight="1" x14ac:dyDescent="0.3">
      <c r="A167" s="107" t="s">
        <v>71</v>
      </c>
      <c r="B167" s="118" t="s">
        <v>233</v>
      </c>
      <c r="C167" s="323">
        <v>0</v>
      </c>
      <c r="D167" s="323">
        <v>0</v>
      </c>
      <c r="E167" s="323">
        <v>0</v>
      </c>
      <c r="F167" s="324">
        <v>0</v>
      </c>
      <c r="G167" s="325">
        <v>0</v>
      </c>
      <c r="H167" s="297" t="s">
        <v>96</v>
      </c>
      <c r="I167" s="297"/>
      <c r="J167" s="297"/>
      <c r="K167" s="298"/>
      <c r="L167" s="99"/>
      <c r="M167" s="83"/>
    </row>
    <row r="168" spans="1:13" ht="80.25" customHeight="1" x14ac:dyDescent="0.3">
      <c r="A168" s="31" t="s">
        <v>98</v>
      </c>
      <c r="B168" s="34" t="s">
        <v>152</v>
      </c>
      <c r="C168" s="314">
        <v>26</v>
      </c>
      <c r="D168" s="313">
        <v>36</v>
      </c>
      <c r="E168" s="313">
        <v>13</v>
      </c>
      <c r="F168" s="359">
        <v>31</v>
      </c>
      <c r="G168" s="360">
        <v>35</v>
      </c>
      <c r="H168" s="292" t="s">
        <v>190</v>
      </c>
      <c r="I168" s="293"/>
      <c r="J168" s="293"/>
      <c r="K168" s="293"/>
      <c r="L168" s="85"/>
      <c r="M168" s="83"/>
    </row>
    <row r="169" spans="1:13" s="101" customFormat="1" ht="60" customHeight="1" x14ac:dyDescent="0.35">
      <c r="A169" s="108" t="s">
        <v>107</v>
      </c>
      <c r="B169" s="120" t="s">
        <v>153</v>
      </c>
      <c r="C169" s="305">
        <v>21</v>
      </c>
      <c r="D169" s="320">
        <v>20</v>
      </c>
      <c r="E169" s="320">
        <v>11</v>
      </c>
      <c r="F169" s="321">
        <v>21</v>
      </c>
      <c r="G169" s="322">
        <v>24</v>
      </c>
      <c r="H169" s="209" t="s">
        <v>97</v>
      </c>
      <c r="I169" s="210"/>
      <c r="J169" s="210"/>
      <c r="K169" s="210"/>
      <c r="L169" s="100"/>
      <c r="M169" s="90"/>
    </row>
    <row r="170" spans="1:13" ht="34.799999999999997" x14ac:dyDescent="0.3">
      <c r="A170" s="8" t="s">
        <v>72</v>
      </c>
      <c r="B170" s="35" t="s">
        <v>154</v>
      </c>
      <c r="C170" s="313">
        <v>0</v>
      </c>
      <c r="D170" s="313">
        <v>0</v>
      </c>
      <c r="E170" s="313">
        <v>0</v>
      </c>
      <c r="F170" s="315">
        <v>0</v>
      </c>
      <c r="G170" s="316">
        <v>0</v>
      </c>
      <c r="H170" s="164"/>
      <c r="I170" s="164"/>
      <c r="J170" s="164"/>
      <c r="K170" s="165"/>
      <c r="L170" s="84"/>
      <c r="M170" s="83"/>
    </row>
    <row r="171" spans="1:13" ht="39.9" customHeight="1" x14ac:dyDescent="0.3">
      <c r="A171" s="9" t="s">
        <v>73</v>
      </c>
      <c r="B171" s="35" t="s">
        <v>155</v>
      </c>
      <c r="C171" s="327">
        <v>0</v>
      </c>
      <c r="D171" s="327">
        <v>0</v>
      </c>
      <c r="E171" s="327">
        <v>0</v>
      </c>
      <c r="F171" s="354">
        <v>0</v>
      </c>
      <c r="G171" s="355">
        <v>0</v>
      </c>
      <c r="H171" s="267"/>
      <c r="I171" s="267"/>
      <c r="J171" s="267"/>
      <c r="K171" s="268"/>
      <c r="L171" s="91"/>
      <c r="M171" s="83"/>
    </row>
    <row r="172" spans="1:13" ht="36" x14ac:dyDescent="0.3">
      <c r="A172" s="37" t="s">
        <v>74</v>
      </c>
      <c r="B172" s="35" t="s">
        <v>156</v>
      </c>
      <c r="C172" s="327">
        <v>0</v>
      </c>
      <c r="D172" s="327">
        <v>0</v>
      </c>
      <c r="E172" s="327">
        <v>0</v>
      </c>
      <c r="F172" s="354">
        <v>0</v>
      </c>
      <c r="G172" s="355">
        <v>0</v>
      </c>
      <c r="H172" s="269"/>
      <c r="I172" s="269"/>
      <c r="J172" s="269"/>
      <c r="K172" s="270"/>
      <c r="L172" s="91"/>
      <c r="M172" s="83"/>
    </row>
    <row r="173" spans="1:13" ht="34.799999999999997" x14ac:dyDescent="0.3">
      <c r="A173" s="10" t="s">
        <v>75</v>
      </c>
      <c r="B173" s="33" t="s">
        <v>157</v>
      </c>
      <c r="C173" s="326">
        <v>34</v>
      </c>
      <c r="D173" s="326">
        <v>72</v>
      </c>
      <c r="E173" s="326">
        <v>9</v>
      </c>
      <c r="F173" s="326">
        <f>F174+F175+F176+F177</f>
        <v>58</v>
      </c>
      <c r="G173" s="326">
        <f>G174+G175+G176+G177</f>
        <v>86</v>
      </c>
      <c r="H173" s="179"/>
      <c r="I173" s="179"/>
      <c r="J173" s="179"/>
      <c r="K173" s="180"/>
      <c r="L173" s="84"/>
      <c r="M173" s="83"/>
    </row>
    <row r="174" spans="1:13" ht="36" x14ac:dyDescent="0.3">
      <c r="A174" s="39" t="s">
        <v>76</v>
      </c>
      <c r="B174" s="121" t="s">
        <v>158</v>
      </c>
      <c r="C174" s="328">
        <v>0</v>
      </c>
      <c r="D174" s="327">
        <v>0</v>
      </c>
      <c r="E174" s="327">
        <v>0</v>
      </c>
      <c r="F174" s="329">
        <v>0</v>
      </c>
      <c r="G174" s="330">
        <v>0</v>
      </c>
      <c r="H174" s="265"/>
      <c r="I174" s="265"/>
      <c r="J174" s="265"/>
      <c r="K174" s="266"/>
      <c r="L174" s="92"/>
      <c r="M174" s="83"/>
    </row>
    <row r="175" spans="1:13" ht="36" x14ac:dyDescent="0.3">
      <c r="A175" s="11" t="s">
        <v>77</v>
      </c>
      <c r="B175" s="119" t="s">
        <v>159</v>
      </c>
      <c r="C175" s="327">
        <v>0</v>
      </c>
      <c r="D175" s="327">
        <v>0</v>
      </c>
      <c r="E175" s="327">
        <v>0</v>
      </c>
      <c r="F175" s="327">
        <v>0</v>
      </c>
      <c r="G175" s="327">
        <v>0</v>
      </c>
      <c r="H175" s="164"/>
      <c r="I175" s="164"/>
      <c r="J175" s="164"/>
      <c r="K175" s="165"/>
      <c r="L175" s="84"/>
      <c r="M175" s="83"/>
    </row>
    <row r="176" spans="1:13" ht="54" x14ac:dyDescent="0.3">
      <c r="A176" s="11" t="s">
        <v>78</v>
      </c>
      <c r="B176" s="33" t="s">
        <v>160</v>
      </c>
      <c r="C176" s="327">
        <v>0</v>
      </c>
      <c r="D176" s="327">
        <v>0</v>
      </c>
      <c r="E176" s="327">
        <v>0</v>
      </c>
      <c r="F176" s="327">
        <v>0</v>
      </c>
      <c r="G176" s="327">
        <v>0</v>
      </c>
      <c r="H176" s="164"/>
      <c r="I176" s="164"/>
      <c r="J176" s="164"/>
      <c r="K176" s="165"/>
      <c r="L176" s="84"/>
      <c r="M176" s="83"/>
    </row>
    <row r="177" spans="1:13" ht="36" x14ac:dyDescent="0.3">
      <c r="A177" s="11" t="s">
        <v>187</v>
      </c>
      <c r="B177" s="33" t="s">
        <v>161</v>
      </c>
      <c r="C177" s="327">
        <v>34</v>
      </c>
      <c r="D177" s="327">
        <v>72</v>
      </c>
      <c r="E177" s="327">
        <v>9</v>
      </c>
      <c r="F177" s="327">
        <f>F178+F179+F180+F181+F182+F183+F184</f>
        <v>58</v>
      </c>
      <c r="G177" s="327">
        <f>G178+G179+G180+G181+G182+G183+G184</f>
        <v>86</v>
      </c>
      <c r="H177" s="282"/>
      <c r="I177" s="283"/>
      <c r="J177" s="283"/>
      <c r="K177" s="283"/>
      <c r="L177" s="85"/>
      <c r="M177" s="20"/>
    </row>
    <row r="178" spans="1:13" ht="60" customHeight="1" x14ac:dyDescent="0.3">
      <c r="A178" s="11" t="s">
        <v>79</v>
      </c>
      <c r="B178" s="33" t="s">
        <v>162</v>
      </c>
      <c r="C178" s="327">
        <v>0</v>
      </c>
      <c r="D178" s="102">
        <v>44</v>
      </c>
      <c r="E178" s="102">
        <v>0</v>
      </c>
      <c r="F178" s="111">
        <v>30</v>
      </c>
      <c r="G178" s="112">
        <v>44</v>
      </c>
      <c r="H178" s="277" t="s">
        <v>165</v>
      </c>
      <c r="I178" s="278"/>
      <c r="J178" s="278"/>
      <c r="K178" s="278"/>
      <c r="L178" s="89"/>
      <c r="M178" s="83"/>
    </row>
    <row r="179" spans="1:13" ht="72" x14ac:dyDescent="0.3">
      <c r="A179" s="11" t="s">
        <v>80</v>
      </c>
      <c r="B179" s="33" t="s">
        <v>236</v>
      </c>
      <c r="C179" s="327">
        <v>0</v>
      </c>
      <c r="D179" s="102">
        <v>10</v>
      </c>
      <c r="E179" s="102">
        <v>0</v>
      </c>
      <c r="F179" s="103">
        <v>7</v>
      </c>
      <c r="G179" s="112">
        <f>10</f>
        <v>10</v>
      </c>
      <c r="H179" s="277" t="s">
        <v>237</v>
      </c>
      <c r="I179" s="278"/>
      <c r="J179" s="278"/>
      <c r="K179" s="278"/>
      <c r="L179" s="89"/>
      <c r="M179" s="83"/>
    </row>
    <row r="180" spans="1:13" ht="54" x14ac:dyDescent="0.3">
      <c r="A180" s="21" t="s">
        <v>81</v>
      </c>
      <c r="B180" s="38" t="s">
        <v>163</v>
      </c>
      <c r="C180" s="363">
        <v>9</v>
      </c>
      <c r="D180" s="105">
        <v>11</v>
      </c>
      <c r="E180" s="105">
        <v>5</v>
      </c>
      <c r="F180" s="129">
        <v>15</v>
      </c>
      <c r="G180" s="130">
        <v>23</v>
      </c>
      <c r="H180" s="287" t="s">
        <v>166</v>
      </c>
      <c r="I180" s="288"/>
      <c r="J180" s="288"/>
      <c r="K180" s="288"/>
      <c r="L180" s="89"/>
      <c r="M180" s="83"/>
    </row>
    <row r="181" spans="1:13" ht="90" x14ac:dyDescent="0.3">
      <c r="A181" s="21" t="s">
        <v>82</v>
      </c>
      <c r="B181" s="38" t="s">
        <v>168</v>
      </c>
      <c r="C181" s="331">
        <v>2</v>
      </c>
      <c r="D181" s="102">
        <v>3</v>
      </c>
      <c r="E181" s="102">
        <v>1</v>
      </c>
      <c r="F181" s="113">
        <v>2</v>
      </c>
      <c r="G181" s="114">
        <v>3</v>
      </c>
      <c r="H181" s="207" t="s">
        <v>167</v>
      </c>
      <c r="I181" s="208"/>
      <c r="J181" s="208"/>
      <c r="K181" s="208"/>
      <c r="L181" s="89"/>
      <c r="M181" s="83"/>
    </row>
    <row r="182" spans="1:13" ht="36" x14ac:dyDescent="0.3">
      <c r="A182" s="21" t="s">
        <v>83</v>
      </c>
      <c r="B182" s="38" t="s">
        <v>169</v>
      </c>
      <c r="C182" s="331">
        <v>1</v>
      </c>
      <c r="D182" s="105">
        <v>2</v>
      </c>
      <c r="E182" s="105">
        <v>2</v>
      </c>
      <c r="F182" s="106">
        <v>2</v>
      </c>
      <c r="G182" s="106">
        <v>2</v>
      </c>
      <c r="H182" s="207" t="s">
        <v>170</v>
      </c>
      <c r="I182" s="208"/>
      <c r="J182" s="208"/>
      <c r="K182" s="208"/>
      <c r="L182" s="89"/>
      <c r="M182" s="83"/>
    </row>
    <row r="183" spans="1:13" ht="36" x14ac:dyDescent="0.3">
      <c r="A183" s="11" t="s">
        <v>84</v>
      </c>
      <c r="B183" s="38" t="s">
        <v>171</v>
      </c>
      <c r="C183" s="327">
        <v>0</v>
      </c>
      <c r="D183" s="102">
        <v>2</v>
      </c>
      <c r="E183" s="102">
        <v>1</v>
      </c>
      <c r="F183" s="102">
        <v>2</v>
      </c>
      <c r="G183" s="102">
        <v>4</v>
      </c>
      <c r="H183" s="279" t="s">
        <v>172</v>
      </c>
      <c r="I183" s="280"/>
      <c r="J183" s="280"/>
      <c r="K183" s="281"/>
      <c r="L183" s="89"/>
      <c r="M183" s="83"/>
    </row>
    <row r="184" spans="1:13" ht="69.900000000000006" customHeight="1" x14ac:dyDescent="0.3">
      <c r="A184" s="11" t="s">
        <v>184</v>
      </c>
      <c r="B184" s="38" t="s">
        <v>183</v>
      </c>
      <c r="C184" s="327">
        <v>22</v>
      </c>
      <c r="D184" s="102">
        <v>0</v>
      </c>
      <c r="E184" s="102">
        <v>0</v>
      </c>
      <c r="F184" s="102">
        <v>0</v>
      </c>
      <c r="G184" s="102">
        <v>0</v>
      </c>
      <c r="H184" s="284" t="s">
        <v>185</v>
      </c>
      <c r="I184" s="285"/>
      <c r="J184" s="285"/>
      <c r="K184" s="286"/>
      <c r="L184" s="89"/>
      <c r="M184" s="83"/>
    </row>
    <row r="185" spans="1:13" ht="18" x14ac:dyDescent="0.3">
      <c r="A185" s="10" t="s">
        <v>182</v>
      </c>
      <c r="B185" s="332" t="s">
        <v>173</v>
      </c>
      <c r="C185" s="313">
        <v>0</v>
      </c>
      <c r="D185" s="106">
        <v>0</v>
      </c>
      <c r="E185" s="106">
        <v>0</v>
      </c>
      <c r="F185" s="106">
        <v>0</v>
      </c>
      <c r="G185" s="106">
        <v>0</v>
      </c>
      <c r="H185" s="164"/>
      <c r="I185" s="164"/>
      <c r="J185" s="164"/>
      <c r="K185" s="165"/>
      <c r="L185" s="84"/>
      <c r="M185" s="83"/>
    </row>
    <row r="186" spans="1:13" ht="34.799999999999997" x14ac:dyDescent="0.3">
      <c r="A186" s="10" t="s">
        <v>181</v>
      </c>
      <c r="B186" s="332" t="s">
        <v>174</v>
      </c>
      <c r="C186" s="313">
        <v>0</v>
      </c>
      <c r="D186" s="106">
        <v>0</v>
      </c>
      <c r="E186" s="106">
        <v>0</v>
      </c>
      <c r="F186" s="106">
        <v>0</v>
      </c>
      <c r="G186" s="106">
        <v>0</v>
      </c>
      <c r="H186" s="164"/>
      <c r="I186" s="164"/>
      <c r="J186" s="164"/>
      <c r="K186" s="165"/>
      <c r="L186" s="84"/>
      <c r="M186" s="83"/>
    </row>
    <row r="187" spans="1:13" ht="85.05" customHeight="1" x14ac:dyDescent="0.3">
      <c r="A187" s="10" t="s">
        <v>85</v>
      </c>
      <c r="B187" s="334" t="s">
        <v>175</v>
      </c>
      <c r="C187" s="313">
        <v>13</v>
      </c>
      <c r="D187" s="106">
        <v>0</v>
      </c>
      <c r="E187" s="106">
        <v>0</v>
      </c>
      <c r="F187" s="106">
        <v>0</v>
      </c>
      <c r="G187" s="106">
        <v>0</v>
      </c>
      <c r="H187" s="351" t="s">
        <v>238</v>
      </c>
      <c r="I187" s="351"/>
      <c r="J187" s="351"/>
      <c r="K187" s="203"/>
      <c r="L187" s="84"/>
      <c r="M187" s="83"/>
    </row>
    <row r="188" spans="1:13" ht="34.799999999999997" x14ac:dyDescent="0.3">
      <c r="A188" s="10" t="s">
        <v>86</v>
      </c>
      <c r="B188" s="332" t="s">
        <v>176</v>
      </c>
      <c r="C188" s="313">
        <v>0</v>
      </c>
      <c r="D188" s="106">
        <v>0</v>
      </c>
      <c r="E188" s="106">
        <v>0</v>
      </c>
      <c r="F188" s="103">
        <v>0</v>
      </c>
      <c r="G188" s="104">
        <v>0</v>
      </c>
      <c r="H188" s="276"/>
      <c r="I188" s="164"/>
      <c r="J188" s="164"/>
      <c r="K188" s="165"/>
      <c r="L188" s="84"/>
      <c r="M188" s="83"/>
    </row>
    <row r="189" spans="1:13" ht="18" x14ac:dyDescent="0.3">
      <c r="A189" s="333" t="s">
        <v>180</v>
      </c>
      <c r="B189" s="128" t="s">
        <v>178</v>
      </c>
      <c r="C189" s="317">
        <v>0</v>
      </c>
      <c r="D189" s="115">
        <v>0</v>
      </c>
      <c r="E189" s="115">
        <v>0</v>
      </c>
      <c r="F189" s="115">
        <v>0</v>
      </c>
      <c r="G189" s="114">
        <v>0</v>
      </c>
      <c r="H189" s="177"/>
      <c r="I189" s="177"/>
      <c r="J189" s="177"/>
      <c r="K189" s="178"/>
      <c r="L189" s="84"/>
      <c r="M189" s="83"/>
    </row>
    <row r="190" spans="1:13" ht="199.95" customHeight="1" x14ac:dyDescent="0.3">
      <c r="A190" s="10" t="s">
        <v>179</v>
      </c>
      <c r="B190" s="334" t="s">
        <v>177</v>
      </c>
      <c r="C190" s="313">
        <v>0</v>
      </c>
      <c r="D190" s="313">
        <v>15</v>
      </c>
      <c r="E190" s="106">
        <v>15</v>
      </c>
      <c r="F190" s="106">
        <v>15</v>
      </c>
      <c r="G190" s="114">
        <v>0</v>
      </c>
      <c r="H190" s="274" t="s">
        <v>235</v>
      </c>
      <c r="I190" s="274"/>
      <c r="J190" s="274"/>
      <c r="K190" s="275"/>
      <c r="L190" s="84"/>
      <c r="M190" s="83"/>
    </row>
    <row r="191" spans="1:13" ht="18" x14ac:dyDescent="0.3">
      <c r="A191" s="154"/>
      <c r="B191" s="155"/>
      <c r="C191" s="155"/>
      <c r="D191" s="155"/>
      <c r="E191" s="155"/>
      <c r="F191" s="155"/>
      <c r="G191" s="155"/>
      <c r="H191" s="155"/>
      <c r="I191" s="155"/>
      <c r="J191" s="155"/>
      <c r="K191" s="155"/>
      <c r="L191" s="155"/>
      <c r="M191" s="155"/>
    </row>
    <row r="192" spans="1:13" x14ac:dyDescent="0.3">
      <c r="A192" s="162" t="s">
        <v>87</v>
      </c>
      <c r="B192" s="163"/>
      <c r="C192" s="163"/>
      <c r="D192" s="163"/>
      <c r="E192" s="163"/>
      <c r="F192" s="163"/>
      <c r="G192" s="6"/>
      <c r="H192" s="6" t="s">
        <v>189</v>
      </c>
      <c r="I192" s="6"/>
      <c r="J192" s="6"/>
      <c r="K192" s="6"/>
      <c r="L192" s="6"/>
      <c r="M192" s="1"/>
    </row>
    <row r="193" spans="1:13" ht="18" x14ac:dyDescent="0.3">
      <c r="A193" s="24" t="s">
        <v>93</v>
      </c>
      <c r="B193" s="6"/>
      <c r="C193" s="158" t="s">
        <v>88</v>
      </c>
      <c r="D193" s="159"/>
      <c r="E193" s="159"/>
      <c r="F193" s="159"/>
      <c r="G193" s="6"/>
      <c r="H193" s="160" t="s">
        <v>89</v>
      </c>
      <c r="I193" s="161"/>
      <c r="J193" s="161"/>
      <c r="K193" s="6"/>
      <c r="L193" s="6"/>
      <c r="M193" s="1"/>
    </row>
    <row r="194" spans="1:13" ht="18" x14ac:dyDescent="0.3">
      <c r="A194" s="24"/>
      <c r="B194" s="6"/>
      <c r="C194" s="24"/>
      <c r="D194" s="24"/>
      <c r="E194" s="24"/>
      <c r="F194" s="25"/>
      <c r="G194" s="6"/>
      <c r="H194" s="6"/>
      <c r="I194" s="24"/>
      <c r="J194" s="6"/>
      <c r="K194" s="6"/>
      <c r="L194" s="6"/>
      <c r="M194" s="1"/>
    </row>
    <row r="195" spans="1:13" ht="18" x14ac:dyDescent="0.3">
      <c r="A195" s="24"/>
      <c r="B195" s="6"/>
      <c r="C195" s="24"/>
      <c r="D195" s="24"/>
      <c r="E195" s="24"/>
      <c r="F195" s="25"/>
      <c r="G195" s="6"/>
      <c r="H195" s="6"/>
      <c r="I195" s="24"/>
      <c r="J195" s="6"/>
      <c r="K195" s="6"/>
      <c r="L195" s="6"/>
      <c r="M195" s="1"/>
    </row>
    <row r="196" spans="1:13" ht="18" x14ac:dyDescent="0.3">
      <c r="A196" s="24"/>
      <c r="B196" s="6"/>
      <c r="C196" s="24"/>
      <c r="D196" s="24"/>
      <c r="E196" s="24"/>
      <c r="F196" s="25"/>
      <c r="G196" s="6"/>
      <c r="H196" s="6"/>
      <c r="I196" s="24"/>
      <c r="J196" s="6"/>
      <c r="K196" s="6"/>
      <c r="L196" s="6"/>
      <c r="M196" s="1"/>
    </row>
    <row r="197" spans="1:13" ht="18" x14ac:dyDescent="0.3">
      <c r="A197" s="24"/>
      <c r="B197" s="6"/>
      <c r="C197" s="24"/>
      <c r="D197" s="24"/>
      <c r="E197" s="24"/>
      <c r="F197" s="25"/>
      <c r="G197" s="6"/>
      <c r="H197" s="6"/>
      <c r="I197" s="24"/>
      <c r="J197" s="6"/>
      <c r="K197" s="6"/>
      <c r="L197" s="6"/>
      <c r="M197" s="1"/>
    </row>
    <row r="198" spans="1:13" ht="18" x14ac:dyDescent="0.3">
      <c r="A198" s="24"/>
      <c r="B198" s="6"/>
      <c r="C198" s="24"/>
      <c r="D198" s="24"/>
      <c r="E198" s="24"/>
      <c r="F198" s="25"/>
      <c r="G198" s="6"/>
      <c r="H198" s="6"/>
      <c r="I198" s="24"/>
      <c r="J198" s="6"/>
      <c r="K198" s="6"/>
      <c r="L198" s="6"/>
      <c r="M198" s="1"/>
    </row>
    <row r="199" spans="1:13" ht="18" x14ac:dyDescent="0.3">
      <c r="A199" s="24"/>
      <c r="B199" s="6"/>
      <c r="C199" s="24"/>
      <c r="D199" s="24"/>
      <c r="E199" s="24"/>
      <c r="F199" s="25"/>
      <c r="G199" s="6"/>
      <c r="H199" s="6"/>
      <c r="I199" s="24"/>
      <c r="J199" s="6"/>
      <c r="K199" s="6"/>
      <c r="L199" s="6"/>
      <c r="M199" s="1"/>
    </row>
    <row r="200" spans="1:13" ht="18" x14ac:dyDescent="0.3">
      <c r="A200" s="24"/>
      <c r="B200" s="6"/>
      <c r="C200" s="24"/>
      <c r="D200" s="24"/>
      <c r="E200" s="24"/>
      <c r="F200" s="25"/>
      <c r="G200" s="6"/>
      <c r="H200" s="6"/>
      <c r="I200" s="24"/>
      <c r="J200" s="6"/>
      <c r="K200" s="6"/>
      <c r="L200" s="6"/>
      <c r="M200" s="1"/>
    </row>
    <row r="201" spans="1:13" ht="18" x14ac:dyDescent="0.3">
      <c r="A201" s="24"/>
      <c r="B201" s="6"/>
      <c r="C201" s="24"/>
      <c r="D201" s="24"/>
      <c r="E201" s="24"/>
      <c r="F201" s="25"/>
      <c r="G201" s="6"/>
      <c r="H201" s="6"/>
      <c r="I201" s="24"/>
      <c r="J201" s="6"/>
      <c r="K201" s="6"/>
      <c r="L201" s="6"/>
      <c r="M201" s="1"/>
    </row>
    <row r="202" spans="1:13" ht="18" x14ac:dyDescent="0.3">
      <c r="A202" s="24"/>
      <c r="B202" s="6"/>
      <c r="C202" s="24"/>
      <c r="D202" s="24"/>
      <c r="E202" s="24"/>
      <c r="F202" s="25"/>
      <c r="G202" s="6"/>
      <c r="H202" s="6"/>
      <c r="I202" s="24"/>
      <c r="J202" s="6"/>
      <c r="K202" s="6"/>
      <c r="L202" s="6"/>
      <c r="M202" s="1"/>
    </row>
    <row r="203" spans="1:13" ht="18" x14ac:dyDescent="0.3">
      <c r="A203" s="24"/>
      <c r="B203" s="6"/>
      <c r="C203" s="24"/>
      <c r="D203" s="24"/>
      <c r="E203" s="24"/>
      <c r="F203" s="25"/>
      <c r="G203" s="6"/>
      <c r="H203" s="6"/>
      <c r="I203" s="24"/>
      <c r="J203" s="6"/>
      <c r="K203" s="6"/>
      <c r="L203" s="6"/>
      <c r="M203" s="1"/>
    </row>
    <row r="204" spans="1:13" ht="18" x14ac:dyDescent="0.3">
      <c r="A204" s="24"/>
      <c r="B204" s="6"/>
      <c r="C204" s="24"/>
      <c r="D204" s="24"/>
      <c r="E204" s="24"/>
      <c r="F204" s="25"/>
      <c r="G204" s="6"/>
      <c r="H204" s="6"/>
      <c r="I204" s="24"/>
      <c r="J204" s="6"/>
      <c r="K204" s="6"/>
      <c r="L204" s="6"/>
      <c r="M204" s="1"/>
    </row>
    <row r="205" spans="1:13" ht="18" x14ac:dyDescent="0.3">
      <c r="A205" s="24"/>
      <c r="B205" s="6"/>
      <c r="C205" s="24"/>
      <c r="D205" s="24"/>
      <c r="E205" s="24"/>
      <c r="F205" s="25"/>
      <c r="G205" s="6"/>
      <c r="H205" s="6"/>
      <c r="I205" s="24"/>
      <c r="J205" s="6"/>
      <c r="K205" s="6"/>
      <c r="L205" s="6"/>
      <c r="M205" s="1"/>
    </row>
    <row r="206" spans="1:13" ht="18" x14ac:dyDescent="0.3">
      <c r="A206" s="24"/>
      <c r="B206" s="6"/>
      <c r="C206" s="24"/>
      <c r="D206" s="24"/>
      <c r="E206" s="24"/>
      <c r="F206" s="25"/>
      <c r="G206" s="6"/>
      <c r="H206" s="6"/>
      <c r="I206" s="24"/>
      <c r="J206" s="6"/>
      <c r="K206" s="6"/>
      <c r="L206" s="6"/>
      <c r="M206" s="1"/>
    </row>
    <row r="207" spans="1:13" ht="18" x14ac:dyDescent="0.3">
      <c r="A207" s="24"/>
      <c r="B207" s="6"/>
      <c r="C207" s="24"/>
      <c r="D207" s="24"/>
      <c r="E207" s="24"/>
      <c r="F207" s="25"/>
      <c r="G207" s="6"/>
      <c r="H207" s="6"/>
      <c r="I207" s="24"/>
      <c r="J207" s="6"/>
      <c r="K207" s="6"/>
      <c r="L207" s="6"/>
      <c r="M207" s="1"/>
    </row>
    <row r="208" spans="1:13" ht="18" x14ac:dyDescent="0.3">
      <c r="A208" s="24"/>
      <c r="B208" s="6"/>
      <c r="C208" s="24"/>
      <c r="D208" s="24"/>
      <c r="E208" s="24"/>
      <c r="F208" s="25"/>
      <c r="G208" s="6"/>
      <c r="H208" s="6"/>
      <c r="I208" s="24"/>
      <c r="J208" s="6"/>
      <c r="K208" s="6"/>
      <c r="L208" s="6"/>
      <c r="M208" s="1"/>
    </row>
    <row r="209" spans="1:13" ht="18" x14ac:dyDescent="0.3">
      <c r="A209" s="24"/>
      <c r="B209" s="6"/>
      <c r="C209" s="24"/>
      <c r="D209" s="24"/>
      <c r="E209" s="24"/>
      <c r="F209" s="25"/>
      <c r="G209" s="6"/>
      <c r="H209" s="6"/>
      <c r="I209" s="24"/>
      <c r="J209" s="6"/>
      <c r="K209" s="6"/>
      <c r="L209" s="6"/>
      <c r="M209" s="1"/>
    </row>
  </sheetData>
  <mergeCells count="162">
    <mergeCell ref="A94:M95"/>
    <mergeCell ref="H138:K138"/>
    <mergeCell ref="H139:K139"/>
    <mergeCell ref="H129:K129"/>
    <mergeCell ref="A76:K76"/>
    <mergeCell ref="A96:K96"/>
    <mergeCell ref="H112:K112"/>
    <mergeCell ref="H168:K168"/>
    <mergeCell ref="H134:K134"/>
    <mergeCell ref="H133:K133"/>
    <mergeCell ref="H131:K131"/>
    <mergeCell ref="H110:K110"/>
    <mergeCell ref="H162:K162"/>
    <mergeCell ref="H90:I90"/>
    <mergeCell ref="H167:K167"/>
    <mergeCell ref="H120:K120"/>
    <mergeCell ref="H165:K165"/>
    <mergeCell ref="H89:I89"/>
    <mergeCell ref="A85:M85"/>
    <mergeCell ref="B92:C92"/>
    <mergeCell ref="H189:K189"/>
    <mergeCell ref="H181:K181"/>
    <mergeCell ref="H175:K175"/>
    <mergeCell ref="H176:K176"/>
    <mergeCell ref="H179:K179"/>
    <mergeCell ref="H183:K183"/>
    <mergeCell ref="H185:K185"/>
    <mergeCell ref="H177:K177"/>
    <mergeCell ref="H184:K184"/>
    <mergeCell ref="H178:K178"/>
    <mergeCell ref="H180:K180"/>
    <mergeCell ref="A191:M191"/>
    <mergeCell ref="D87:E88"/>
    <mergeCell ref="D89:E89"/>
    <mergeCell ref="D90:E90"/>
    <mergeCell ref="D91:E91"/>
    <mergeCell ref="D92:E92"/>
    <mergeCell ref="H174:K174"/>
    <mergeCell ref="H161:K161"/>
    <mergeCell ref="H170:K170"/>
    <mergeCell ref="H171:K171"/>
    <mergeCell ref="H172:K172"/>
    <mergeCell ref="H125:K125"/>
    <mergeCell ref="J92:K92"/>
    <mergeCell ref="H87:I88"/>
    <mergeCell ref="B91:C91"/>
    <mergeCell ref="H126:K126"/>
    <mergeCell ref="H121:K121"/>
    <mergeCell ref="H166:K166"/>
    <mergeCell ref="H190:K190"/>
    <mergeCell ref="H135:K135"/>
    <mergeCell ref="H187:K187"/>
    <mergeCell ref="H188:K188"/>
    <mergeCell ref="A87:A88"/>
    <mergeCell ref="A104:K104"/>
    <mergeCell ref="K56:K57"/>
    <mergeCell ref="I56:I57"/>
    <mergeCell ref="D56:H56"/>
    <mergeCell ref="M56:M57"/>
    <mergeCell ref="A63:M63"/>
    <mergeCell ref="A62:M62"/>
    <mergeCell ref="A60:C60"/>
    <mergeCell ref="A72:M72"/>
    <mergeCell ref="A64:M64"/>
    <mergeCell ref="A65:M65"/>
    <mergeCell ref="A70:M71"/>
    <mergeCell ref="A28:M28"/>
    <mergeCell ref="A29:M29"/>
    <mergeCell ref="J87:K88"/>
    <mergeCell ref="H92:I92"/>
    <mergeCell ref="A61:C61"/>
    <mergeCell ref="A30:M30"/>
    <mergeCell ref="F92:G92"/>
    <mergeCell ref="B89:C89"/>
    <mergeCell ref="J90:K90"/>
    <mergeCell ref="L56:L57"/>
    <mergeCell ref="A66:M66"/>
    <mergeCell ref="A67:M67"/>
    <mergeCell ref="J91:K91"/>
    <mergeCell ref="A69:M69"/>
    <mergeCell ref="A58:C58"/>
    <mergeCell ref="A59:C59"/>
    <mergeCell ref="A74:M74"/>
    <mergeCell ref="H91:I91"/>
    <mergeCell ref="B87:C88"/>
    <mergeCell ref="F87:G88"/>
    <mergeCell ref="D78:E78"/>
    <mergeCell ref="F89:G89"/>
    <mergeCell ref="J89:K89"/>
    <mergeCell ref="A51:M51"/>
    <mergeCell ref="A2:M2"/>
    <mergeCell ref="A4:M4"/>
    <mergeCell ref="A13:M13"/>
    <mergeCell ref="A8:M8"/>
    <mergeCell ref="A10:M10"/>
    <mergeCell ref="A11:M11"/>
    <mergeCell ref="A6:M7"/>
    <mergeCell ref="A53:M53"/>
    <mergeCell ref="A56:C57"/>
    <mergeCell ref="A55:M55"/>
    <mergeCell ref="G34:K34"/>
    <mergeCell ref="A26:M26"/>
    <mergeCell ref="A15:M16"/>
    <mergeCell ref="A27:M27"/>
    <mergeCell ref="A42:M42"/>
    <mergeCell ref="A50:M50"/>
    <mergeCell ref="A17:M17"/>
    <mergeCell ref="A18:M18"/>
    <mergeCell ref="A19:M19"/>
    <mergeCell ref="A20:M20"/>
    <mergeCell ref="A21:M21"/>
    <mergeCell ref="A22:M22"/>
    <mergeCell ref="A23:M23"/>
    <mergeCell ref="A24:M25"/>
    <mergeCell ref="A35:M40"/>
    <mergeCell ref="H152:K152"/>
    <mergeCell ref="H186:K186"/>
    <mergeCell ref="B90:C90"/>
    <mergeCell ref="F90:G90"/>
    <mergeCell ref="F91:G91"/>
    <mergeCell ref="H115:K115"/>
    <mergeCell ref="H116:K116"/>
    <mergeCell ref="H123:K123"/>
    <mergeCell ref="H114:K114"/>
    <mergeCell ref="H155:K155"/>
    <mergeCell ref="H132:K132"/>
    <mergeCell ref="H127:K127"/>
    <mergeCell ref="H160:K160"/>
    <mergeCell ref="H157:K157"/>
    <mergeCell ref="H117:K117"/>
    <mergeCell ref="H182:K182"/>
    <mergeCell ref="H169:K169"/>
    <mergeCell ref="H173:K173"/>
    <mergeCell ref="H136:K136"/>
    <mergeCell ref="H154:K154"/>
    <mergeCell ref="A100:K100"/>
    <mergeCell ref="H159:K159"/>
    <mergeCell ref="H124:K124"/>
    <mergeCell ref="A43:M43"/>
    <mergeCell ref="A44:M44"/>
    <mergeCell ref="A49:M49"/>
    <mergeCell ref="A48:M48"/>
    <mergeCell ref="C193:F193"/>
    <mergeCell ref="H193:J193"/>
    <mergeCell ref="A192:F192"/>
    <mergeCell ref="H122:K122"/>
    <mergeCell ref="J78:K78"/>
    <mergeCell ref="A73:M73"/>
    <mergeCell ref="A108:K108"/>
    <mergeCell ref="H140:K140"/>
    <mergeCell ref="H158:K158"/>
    <mergeCell ref="H156:K156"/>
    <mergeCell ref="H128:K128"/>
    <mergeCell ref="H153:K153"/>
    <mergeCell ref="H113:K113"/>
    <mergeCell ref="H111:K111"/>
    <mergeCell ref="A54:M54"/>
    <mergeCell ref="A78:A79"/>
    <mergeCell ref="B78:C78"/>
    <mergeCell ref="F78:G78"/>
    <mergeCell ref="H78:I78"/>
    <mergeCell ref="J56:J57"/>
  </mergeCells>
  <phoneticPr fontId="25" type="noConversion"/>
  <pageMargins left="0.7" right="0.7" top="0.75" bottom="0.75" header="0.3" footer="0.3"/>
  <pageSetup paperSize="9" scale="47"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2024-09-08T17:47:07Z</cp:lastPrinted>
  <dcterms:created xsi:type="dcterms:W3CDTF">2021-04-16T08:44:36Z</dcterms:created>
  <dcterms:modified xsi:type="dcterms:W3CDTF">2024-09-08T18:59:16Z</dcterms:modified>
</cp:coreProperties>
</file>